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w1n19\OneDrive - University of Southampton\PhD\Experiments\Experiment 5 (Chlorophyll HO1 lines)\"/>
    </mc:Choice>
  </mc:AlternateContent>
  <xr:revisionPtr revIDLastSave="530" documentId="8_{D27D5AE3-1C0E-46AC-8DCC-AB1C19D4FEB6}" xr6:coauthVersionLast="45" xr6:coauthVersionMax="46" xr10:uidLastSave="{5C0A749B-0982-4119-BF31-B823646ECC29}"/>
  <bookViews>
    <workbookView xWindow="-120" yWindow="-120" windowWidth="29040" windowHeight="15840" activeTab="1" xr2:uid="{052D05C6-E8F4-461B-A415-C5A6DACD39C3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6" i="2" l="1"/>
  <c r="O76" i="2"/>
  <c r="P76" i="2"/>
  <c r="Q76" i="2"/>
  <c r="R76" i="2"/>
  <c r="S76" i="2"/>
  <c r="M76" i="2"/>
  <c r="J80" i="2"/>
  <c r="J78" i="2"/>
  <c r="AE9" i="1" l="1"/>
  <c r="AE12" i="1"/>
  <c r="AE15" i="1"/>
  <c r="AE18" i="1"/>
  <c r="AE21" i="1"/>
  <c r="AD9" i="1"/>
  <c r="AD12" i="1"/>
  <c r="AD15" i="1"/>
  <c r="AD18" i="1"/>
  <c r="AD21" i="1"/>
  <c r="AC9" i="1"/>
  <c r="AC12" i="1"/>
  <c r="AC15" i="1"/>
  <c r="AC18" i="1"/>
  <c r="AC21" i="1"/>
  <c r="AB9" i="1"/>
  <c r="AB12" i="1"/>
  <c r="AB15" i="1"/>
  <c r="AB18" i="1"/>
  <c r="AB21" i="1"/>
  <c r="AA9" i="1"/>
  <c r="AA12" i="1"/>
  <c r="AA15" i="1"/>
  <c r="AA18" i="1"/>
  <c r="AA21" i="1"/>
  <c r="Z9" i="1"/>
  <c r="Z12" i="1"/>
  <c r="Z15" i="1"/>
  <c r="Z18" i="1"/>
  <c r="Z21" i="1"/>
  <c r="Y9" i="1"/>
  <c r="Y12" i="1"/>
  <c r="Y15" i="1"/>
  <c r="Y18" i="1"/>
  <c r="Y21" i="1"/>
  <c r="X9" i="1"/>
  <c r="X12" i="1"/>
  <c r="X15" i="1"/>
  <c r="X18" i="1"/>
  <c r="X21" i="1"/>
  <c r="AE3" i="1"/>
  <c r="AD3" i="1"/>
  <c r="AC3" i="1"/>
  <c r="AB3" i="1"/>
  <c r="AA3" i="1"/>
  <c r="Z3" i="1"/>
  <c r="Y3" i="1"/>
  <c r="X3" i="1"/>
  <c r="J81" i="2"/>
  <c r="H81" i="2"/>
  <c r="G81" i="2"/>
  <c r="H80" i="2"/>
  <c r="G80" i="2"/>
  <c r="J79" i="2"/>
  <c r="H79" i="2"/>
  <c r="G79" i="2"/>
  <c r="H78" i="2"/>
  <c r="G78" i="2"/>
  <c r="J77" i="2"/>
  <c r="H77" i="2"/>
  <c r="G77" i="2"/>
  <c r="J76" i="2"/>
  <c r="H76" i="2"/>
  <c r="G76" i="2"/>
  <c r="H75" i="2"/>
  <c r="G75" i="2"/>
  <c r="K20" i="1"/>
  <c r="Y20" i="1" s="1"/>
  <c r="AC20" i="1" s="1"/>
  <c r="I19" i="1"/>
  <c r="I20" i="1"/>
  <c r="I21" i="1"/>
  <c r="K21" i="1" s="1"/>
  <c r="U21" i="1" s="1"/>
  <c r="I22" i="1"/>
  <c r="I23" i="1"/>
  <c r="H19" i="1"/>
  <c r="H20" i="1"/>
  <c r="H21" i="1"/>
  <c r="H22" i="1"/>
  <c r="H23" i="1"/>
  <c r="G19" i="1"/>
  <c r="G20" i="1"/>
  <c r="G21" i="1"/>
  <c r="G22" i="1"/>
  <c r="G23" i="1"/>
  <c r="G4" i="1"/>
  <c r="H4" i="1"/>
  <c r="I4" i="1"/>
  <c r="G5" i="1"/>
  <c r="H5" i="1"/>
  <c r="I5" i="1"/>
  <c r="G7" i="1"/>
  <c r="H7" i="1"/>
  <c r="I7" i="1"/>
  <c r="G8" i="1"/>
  <c r="H8" i="1"/>
  <c r="I8" i="1"/>
  <c r="G9" i="1"/>
  <c r="H9" i="1"/>
  <c r="I9" i="1"/>
  <c r="L9" i="1" s="1"/>
  <c r="J9" i="1"/>
  <c r="P9" i="1" s="1"/>
  <c r="G10" i="1"/>
  <c r="H10" i="1"/>
  <c r="J10" i="1" s="1"/>
  <c r="I10" i="1"/>
  <c r="G11" i="1"/>
  <c r="H11" i="1"/>
  <c r="I11" i="1"/>
  <c r="G12" i="1"/>
  <c r="H12" i="1"/>
  <c r="K12" i="1" s="1"/>
  <c r="I12" i="1"/>
  <c r="G13" i="1"/>
  <c r="H13" i="1"/>
  <c r="K13" i="1" s="1"/>
  <c r="Y13" i="1" s="1"/>
  <c r="AC13" i="1" s="1"/>
  <c r="I13" i="1"/>
  <c r="G14" i="1"/>
  <c r="H14" i="1"/>
  <c r="J14" i="1" s="1"/>
  <c r="I14" i="1"/>
  <c r="L14" i="1" s="1"/>
  <c r="G15" i="1"/>
  <c r="H15" i="1"/>
  <c r="I15" i="1"/>
  <c r="L15" i="1"/>
  <c r="R15" i="1" s="1"/>
  <c r="G16" i="1"/>
  <c r="H16" i="1"/>
  <c r="K16" i="1" s="1"/>
  <c r="Y16" i="1" s="1"/>
  <c r="AC16" i="1" s="1"/>
  <c r="I16" i="1"/>
  <c r="G17" i="1"/>
  <c r="H17" i="1"/>
  <c r="I17" i="1"/>
  <c r="L17" i="1" s="1"/>
  <c r="G18" i="1"/>
  <c r="H18" i="1"/>
  <c r="J18" i="1" s="1"/>
  <c r="I18" i="1"/>
  <c r="I6" i="1"/>
  <c r="J6" i="1" s="1"/>
  <c r="T6" i="1" s="1"/>
  <c r="H6" i="1"/>
  <c r="G6" i="1"/>
  <c r="I3" i="1"/>
  <c r="H3" i="1"/>
  <c r="K3" i="1" s="1"/>
  <c r="Q3" i="1" s="1"/>
  <c r="G3" i="1"/>
  <c r="K23" i="1" l="1"/>
  <c r="Q23" i="1" s="1"/>
  <c r="J23" i="1"/>
  <c r="T23" i="1" s="1"/>
  <c r="L23" i="1"/>
  <c r="V23" i="1"/>
  <c r="R23" i="1"/>
  <c r="P23" i="1"/>
  <c r="U23" i="1"/>
  <c r="Y23" i="1"/>
  <c r="AC23" i="1" s="1"/>
  <c r="X23" i="1"/>
  <c r="L20" i="1"/>
  <c r="R20" i="1"/>
  <c r="V20" i="1"/>
  <c r="J20" i="1"/>
  <c r="U20" i="1"/>
  <c r="Q20" i="1"/>
  <c r="K17" i="1"/>
  <c r="Y17" i="1" s="1"/>
  <c r="AC17" i="1" s="1"/>
  <c r="J17" i="1"/>
  <c r="M17" i="1" s="1"/>
  <c r="AA17" i="1" s="1"/>
  <c r="AE17" i="1" s="1"/>
  <c r="T14" i="1"/>
  <c r="P14" i="1"/>
  <c r="X14" i="1"/>
  <c r="M14" i="1"/>
  <c r="AA14" i="1" s="1"/>
  <c r="AE14" i="1" s="1"/>
  <c r="K14" i="1"/>
  <c r="L11" i="1"/>
  <c r="R11" i="1" s="1"/>
  <c r="K11" i="1"/>
  <c r="Y11" i="1" s="1"/>
  <c r="AC11" i="1" s="1"/>
  <c r="V11" i="1"/>
  <c r="K8" i="1"/>
  <c r="Y8" i="1" s="1"/>
  <c r="AC8" i="1" s="1"/>
  <c r="L8" i="1"/>
  <c r="V8" i="1" s="1"/>
  <c r="L5" i="1"/>
  <c r="R5" i="1" s="1"/>
  <c r="J5" i="1"/>
  <c r="X5" i="1" s="1"/>
  <c r="AB5" i="1" s="1"/>
  <c r="V5" i="1"/>
  <c r="J22" i="1"/>
  <c r="X22" i="1" s="1"/>
  <c r="L22" i="1"/>
  <c r="K22" i="1"/>
  <c r="M22" i="1" s="1"/>
  <c r="W22" i="1" s="1"/>
  <c r="L19" i="1"/>
  <c r="V19" i="1" s="1"/>
  <c r="J19" i="1"/>
  <c r="K19" i="1"/>
  <c r="L16" i="1"/>
  <c r="R16" i="1" s="1"/>
  <c r="J13" i="1"/>
  <c r="L13" i="1"/>
  <c r="M13" i="1"/>
  <c r="AA13" i="1" s="1"/>
  <c r="AE13" i="1" s="1"/>
  <c r="X10" i="1"/>
  <c r="T10" i="1"/>
  <c r="P10" i="1"/>
  <c r="M10" i="1"/>
  <c r="AA10" i="1" s="1"/>
  <c r="AE10" i="1" s="1"/>
  <c r="K10" i="1"/>
  <c r="L10" i="1"/>
  <c r="R10" i="1" s="1"/>
  <c r="X6" i="1"/>
  <c r="K6" i="1"/>
  <c r="Y6" i="1" s="1"/>
  <c r="AC6" i="1" s="1"/>
  <c r="K7" i="1"/>
  <c r="Y7" i="1" s="1"/>
  <c r="AC7" i="1" s="1"/>
  <c r="L7" i="1"/>
  <c r="L4" i="1"/>
  <c r="V4" i="1" s="1"/>
  <c r="J4" i="1"/>
  <c r="K4" i="1"/>
  <c r="M4" i="1"/>
  <c r="AA4" i="1" s="1"/>
  <c r="AE4" i="1" s="1"/>
  <c r="J21" i="1"/>
  <c r="M21" i="1" s="1"/>
  <c r="T21" i="1"/>
  <c r="Q21" i="1"/>
  <c r="L21" i="1"/>
  <c r="L18" i="1"/>
  <c r="R18" i="1" s="1"/>
  <c r="P18" i="1"/>
  <c r="T18" i="1"/>
  <c r="K18" i="1"/>
  <c r="M18" i="1"/>
  <c r="W18" i="1" s="1"/>
  <c r="K15" i="1"/>
  <c r="Q15" i="1" s="1"/>
  <c r="V15" i="1"/>
  <c r="L12" i="1"/>
  <c r="K9" i="1"/>
  <c r="M9" i="1" s="1"/>
  <c r="S9" i="1" s="1"/>
  <c r="T9" i="1"/>
  <c r="P5" i="1"/>
  <c r="T5" i="1"/>
  <c r="R4" i="1"/>
  <c r="K5" i="1"/>
  <c r="Y5" i="1" s="1"/>
  <c r="R14" i="1"/>
  <c r="V14" i="1"/>
  <c r="Q11" i="1"/>
  <c r="U11" i="1"/>
  <c r="V10" i="1"/>
  <c r="Q7" i="1"/>
  <c r="U7" i="1"/>
  <c r="R12" i="1"/>
  <c r="V12" i="1"/>
  <c r="R8" i="1"/>
  <c r="R17" i="1"/>
  <c r="V17" i="1"/>
  <c r="Q16" i="1"/>
  <c r="U16" i="1"/>
  <c r="S14" i="1"/>
  <c r="R13" i="1"/>
  <c r="V13" i="1"/>
  <c r="Q12" i="1"/>
  <c r="U12" i="1"/>
  <c r="R9" i="1"/>
  <c r="V9" i="1"/>
  <c r="U8" i="1"/>
  <c r="Q17" i="1"/>
  <c r="U17" i="1"/>
  <c r="Q13" i="1"/>
  <c r="U13" i="1"/>
  <c r="J15" i="1"/>
  <c r="J11" i="1"/>
  <c r="X11" i="1" s="1"/>
  <c r="J7" i="1"/>
  <c r="J16" i="1"/>
  <c r="X16" i="1" s="1"/>
  <c r="J12" i="1"/>
  <c r="J8" i="1"/>
  <c r="X8" i="1" s="1"/>
  <c r="L6" i="1"/>
  <c r="R6" i="1" s="1"/>
  <c r="M6" i="1"/>
  <c r="J3" i="1"/>
  <c r="T3" i="1" s="1"/>
  <c r="M3" i="1"/>
  <c r="W3" i="1" s="1"/>
  <c r="S6" i="1"/>
  <c r="P3" i="1"/>
  <c r="U6" i="1"/>
  <c r="Q6" i="1"/>
  <c r="U3" i="1"/>
  <c r="L3" i="1"/>
  <c r="P6" i="1"/>
  <c r="M23" i="1" l="1"/>
  <c r="S23" i="1" s="1"/>
  <c r="AA23" i="1"/>
  <c r="AE23" i="1" s="1"/>
  <c r="Z23" i="1"/>
  <c r="AB23" i="1"/>
  <c r="AD23" i="1" s="1"/>
  <c r="P20" i="1"/>
  <c r="X20" i="1"/>
  <c r="T20" i="1"/>
  <c r="M20" i="1"/>
  <c r="S17" i="1"/>
  <c r="X17" i="1"/>
  <c r="P17" i="1"/>
  <c r="T17" i="1"/>
  <c r="W17" i="1"/>
  <c r="AB14" i="1"/>
  <c r="W14" i="1"/>
  <c r="U14" i="1"/>
  <c r="Y14" i="1"/>
  <c r="AC14" i="1" s="1"/>
  <c r="Q14" i="1"/>
  <c r="M11" i="1"/>
  <c r="AA11" i="1" s="1"/>
  <c r="AE11" i="1" s="1"/>
  <c r="AB11" i="1"/>
  <c r="AD11" i="1" s="1"/>
  <c r="Z11" i="1"/>
  <c r="Q8" i="1"/>
  <c r="AB8" i="1"/>
  <c r="AD8" i="1" s="1"/>
  <c r="Z8" i="1"/>
  <c r="AC5" i="1"/>
  <c r="AD5" i="1" s="1"/>
  <c r="Z5" i="1"/>
  <c r="T22" i="1"/>
  <c r="P22" i="1"/>
  <c r="S22" i="1"/>
  <c r="Q22" i="1"/>
  <c r="Y22" i="1"/>
  <c r="AC22" i="1" s="1"/>
  <c r="U22" i="1"/>
  <c r="AA22" i="1"/>
  <c r="AE22" i="1" s="1"/>
  <c r="V22" i="1"/>
  <c r="R22" i="1"/>
  <c r="AB22" i="1"/>
  <c r="R19" i="1"/>
  <c r="T19" i="1"/>
  <c r="X19" i="1"/>
  <c r="P19" i="1"/>
  <c r="U19" i="1"/>
  <c r="Y19" i="1"/>
  <c r="AC19" i="1" s="1"/>
  <c r="Q19" i="1"/>
  <c r="M19" i="1"/>
  <c r="V16" i="1"/>
  <c r="Z16" i="1"/>
  <c r="AB16" i="1"/>
  <c r="AD16" i="1" s="1"/>
  <c r="S13" i="1"/>
  <c r="P13" i="1"/>
  <c r="T13" i="1"/>
  <c r="X13" i="1"/>
  <c r="W13" i="1"/>
  <c r="W10" i="1"/>
  <c r="S10" i="1"/>
  <c r="Q10" i="1"/>
  <c r="U10" i="1"/>
  <c r="Y10" i="1"/>
  <c r="AC10" i="1" s="1"/>
  <c r="AB10" i="1"/>
  <c r="Z10" i="1"/>
  <c r="V6" i="1"/>
  <c r="W6" i="1"/>
  <c r="AA6" i="1"/>
  <c r="AE6" i="1" s="1"/>
  <c r="AB6" i="1"/>
  <c r="AD6" i="1" s="1"/>
  <c r="Z6" i="1"/>
  <c r="M7" i="1"/>
  <c r="AA7" i="1" s="1"/>
  <c r="AE7" i="1" s="1"/>
  <c r="X7" i="1"/>
  <c r="R7" i="1"/>
  <c r="V7" i="1"/>
  <c r="W4" i="1"/>
  <c r="Q4" i="1"/>
  <c r="Y4" i="1"/>
  <c r="AC4" i="1" s="1"/>
  <c r="U4" i="1"/>
  <c r="P4" i="1"/>
  <c r="T4" i="1"/>
  <c r="X4" i="1"/>
  <c r="S4" i="1"/>
  <c r="W21" i="1"/>
  <c r="S21" i="1"/>
  <c r="P21" i="1"/>
  <c r="R21" i="1"/>
  <c r="V21" i="1"/>
  <c r="V18" i="1"/>
  <c r="S18" i="1"/>
  <c r="Q18" i="1"/>
  <c r="U18" i="1"/>
  <c r="U15" i="1"/>
  <c r="U9" i="1"/>
  <c r="Q9" i="1"/>
  <c r="W9" i="1"/>
  <c r="Q5" i="1"/>
  <c r="U5" i="1"/>
  <c r="M5" i="1"/>
  <c r="AA5" i="1" s="1"/>
  <c r="AE5" i="1" s="1"/>
  <c r="M12" i="1"/>
  <c r="P12" i="1"/>
  <c r="T12" i="1"/>
  <c r="M16" i="1"/>
  <c r="AA16" i="1" s="1"/>
  <c r="AE16" i="1" s="1"/>
  <c r="P16" i="1"/>
  <c r="T16" i="1"/>
  <c r="P15" i="1"/>
  <c r="T15" i="1"/>
  <c r="P7" i="1"/>
  <c r="T7" i="1"/>
  <c r="S11" i="1"/>
  <c r="W11" i="1"/>
  <c r="M8" i="1"/>
  <c r="AA8" i="1" s="1"/>
  <c r="AE8" i="1" s="1"/>
  <c r="P8" i="1"/>
  <c r="T8" i="1"/>
  <c r="P11" i="1"/>
  <c r="T11" i="1"/>
  <c r="M15" i="1"/>
  <c r="S3" i="1"/>
  <c r="V3" i="1"/>
  <c r="R3" i="1"/>
  <c r="W23" i="1" l="1"/>
  <c r="S20" i="1"/>
  <c r="AA20" i="1"/>
  <c r="AE20" i="1" s="1"/>
  <c r="W20" i="1"/>
  <c r="AB20" i="1"/>
  <c r="AD20" i="1" s="1"/>
  <c r="Z20" i="1"/>
  <c r="AB17" i="1"/>
  <c r="AD17" i="1" s="1"/>
  <c r="Z17" i="1"/>
  <c r="Z14" i="1"/>
  <c r="AD14" i="1"/>
  <c r="AD22" i="1"/>
  <c r="Z22" i="1"/>
  <c r="AA19" i="1"/>
  <c r="AE19" i="1" s="1"/>
  <c r="W19" i="1"/>
  <c r="S19" i="1"/>
  <c r="AB19" i="1"/>
  <c r="AD19" i="1" s="1"/>
  <c r="Z19" i="1"/>
  <c r="AB13" i="1"/>
  <c r="AD13" i="1" s="1"/>
  <c r="Z13" i="1"/>
  <c r="AD10" i="1"/>
  <c r="S7" i="1"/>
  <c r="W7" i="1"/>
  <c r="Z7" i="1"/>
  <c r="AB7" i="1"/>
  <c r="AD7" i="1" s="1"/>
  <c r="Z4" i="1"/>
  <c r="AB4" i="1"/>
  <c r="AD4" i="1" s="1"/>
  <c r="S5" i="1"/>
  <c r="W5" i="1"/>
  <c r="S15" i="1"/>
  <c r="W15" i="1"/>
  <c r="S8" i="1"/>
  <c r="W8" i="1"/>
  <c r="S12" i="1"/>
  <c r="W12" i="1"/>
  <c r="S16" i="1"/>
  <c r="W16" i="1"/>
</calcChain>
</file>

<file path=xl/sharedStrings.xml><?xml version="1.0" encoding="utf-8"?>
<sst xmlns="http://schemas.openxmlformats.org/spreadsheetml/2006/main" count="100" uniqueCount="68">
  <si>
    <t>ug ml</t>
  </si>
  <si>
    <t xml:space="preserve">ug 0.8ml-1 </t>
  </si>
  <si>
    <t>ug g FW</t>
  </si>
  <si>
    <t>Genoptype</t>
  </si>
  <si>
    <t>Treatment</t>
  </si>
  <si>
    <t>A470</t>
  </si>
  <si>
    <t>A647</t>
  </si>
  <si>
    <t>A663</t>
  </si>
  <si>
    <t>A750</t>
  </si>
  <si>
    <t>Adjusted A470</t>
  </si>
  <si>
    <t>Adjusted A647</t>
  </si>
  <si>
    <t>Adjuested A663</t>
  </si>
  <si>
    <t>Chlorophyll A</t>
  </si>
  <si>
    <t>Chlorophyll B</t>
  </si>
  <si>
    <t>Total Chlorophyll</t>
  </si>
  <si>
    <t>Carotenoids</t>
  </si>
  <si>
    <t>No. Seedlings</t>
  </si>
  <si>
    <t>Weight (g)</t>
  </si>
  <si>
    <t>Chl A (ng/seedling)</t>
  </si>
  <si>
    <t>Chl B (ng/seedling)</t>
  </si>
  <si>
    <t>Total Chl (ng/seedling)</t>
  </si>
  <si>
    <t>Carotenoids (ng/seedling)</t>
  </si>
  <si>
    <t>ChlA (per/g)</t>
  </si>
  <si>
    <t>Chl B (per g)</t>
  </si>
  <si>
    <t>Total chl (per g)</t>
  </si>
  <si>
    <t>Carotenoids (per g)</t>
  </si>
  <si>
    <t>Chl A</t>
  </si>
  <si>
    <t>Ch B</t>
  </si>
  <si>
    <t>Total Ch</t>
  </si>
  <si>
    <t>Col-0 R1</t>
  </si>
  <si>
    <t>3d D 3d WL</t>
  </si>
  <si>
    <t>Col-0 R2</t>
  </si>
  <si>
    <t>Col-0 R3</t>
  </si>
  <si>
    <t>gun5-1 R1</t>
  </si>
  <si>
    <t>gun5-1 R2</t>
  </si>
  <si>
    <t>gun5-1 R3</t>
  </si>
  <si>
    <t>gun6 R1</t>
  </si>
  <si>
    <t>gun6 R2</t>
  </si>
  <si>
    <t>gun6 R3</t>
  </si>
  <si>
    <t>G11.3 R1</t>
  </si>
  <si>
    <t>G11.3 R2</t>
  </si>
  <si>
    <t>G11.3 R3</t>
  </si>
  <si>
    <t>G61.3 R1</t>
  </si>
  <si>
    <t>G61.3 R2</t>
  </si>
  <si>
    <t>G61.3 R3</t>
  </si>
  <si>
    <t>G65.5 R1</t>
  </si>
  <si>
    <t>G65.5 R2</t>
  </si>
  <si>
    <t>G65.5 R3</t>
  </si>
  <si>
    <t>G66.6 R1</t>
  </si>
  <si>
    <t>G66.6 R2</t>
  </si>
  <si>
    <t>G66.6 R3</t>
  </si>
  <si>
    <t>Col-0</t>
  </si>
  <si>
    <t>gun5-1</t>
  </si>
  <si>
    <t>gun6</t>
  </si>
  <si>
    <t>G11.3</t>
  </si>
  <si>
    <t>G61.3</t>
  </si>
  <si>
    <t>G65.5</t>
  </si>
  <si>
    <t>G66.6</t>
  </si>
  <si>
    <t>Total chl</t>
  </si>
  <si>
    <t>Line</t>
  </si>
  <si>
    <t>BR1</t>
  </si>
  <si>
    <t>BR2</t>
  </si>
  <si>
    <t>BR3</t>
  </si>
  <si>
    <t>Mean</t>
  </si>
  <si>
    <t>SE</t>
  </si>
  <si>
    <t>Average</t>
  </si>
  <si>
    <t>gun5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</si>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</sst>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7" xfId="0" applyFill="1" applyBorder="1"/>
    <xf numFmtId="0" fontId="0" fillId="0" borderId="0" xfId="0" applyFill="1" applyBorder="1"/>
    <xf numFmtId="0" fontId="0" fillId="0" borderId="10" xfId="0" applyFill="1" applyBorder="1"/>
    <xf numFmtId="0" fontId="0" fillId="0" borderId="9" xfId="0" applyFill="1" applyBorder="1"/>
    <xf numFmtId="0" fontId="1" fillId="0" borderId="0" xfId="0" applyFont="1"/>
    <xf numFmtId="0" fontId="1" fillId="0" borderId="12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/>
    <xf numFmtId="0" fontId="0" fillId="2" borderId="8" xfId="0" applyFill="1" applyBorder="1"/>
    <xf numFmtId="0" fontId="0" fillId="2" borderId="7" xfId="0" applyFill="1" applyBorder="1"/>
    <xf numFmtId="0" fontId="0" fillId="0" borderId="0" xfId="0" applyFill="1"/>
    <xf numFmtId="0" fontId="0" fillId="0" borderId="11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8" xfId="0" applyFill="1" applyBorder="1"/>
    <xf numFmtId="0" fontId="0" fillId="0" borderId="0" xfId="0" applyFont="1"/>
    <xf numFmtId="0" fontId="2" fillId="0" borderId="0" xfId="0" applyFont="1"/>
    <xf numFmtId="0" fontId="1" fillId="0" borderId="1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Chlorophyll Content of cytolsol-targetted</a:t>
            </a:r>
            <a:r>
              <a:rPr lang="en-GB" baseline="0"/>
              <a:t> HO1 overexpressing lines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180-4DC6-A186-ED4C76983A2A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180-4DC6-A186-ED4C76983A2A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180-4DC6-A186-ED4C76983A2A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180-4DC6-A186-ED4C76983A2A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180-4DC6-A186-ED4C76983A2A}"/>
              </c:ext>
            </c:extLst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180-4DC6-A186-ED4C76983A2A}"/>
              </c:ext>
            </c:extLst>
          </c:dPt>
          <c:dPt>
            <c:idx val="6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E180-4DC6-A186-ED4C76983A2A}"/>
              </c:ext>
            </c:extLst>
          </c:dPt>
          <c:errBars>
            <c:errBarType val="both"/>
            <c:errValType val="cust"/>
            <c:noEndCap val="0"/>
            <c:plus>
              <c:numRef>
                <c:f>Sheet2!$M$77:$S$77</c:f>
                <c:numCache>
                  <c:formatCode>General</c:formatCode>
                  <c:ptCount val="7"/>
                  <c:pt idx="0">
                    <c:v>1.325366378601466E-2</c:v>
                  </c:pt>
                  <c:pt idx="1">
                    <c:v>3.4182318225700975E-2</c:v>
                  </c:pt>
                  <c:pt idx="2">
                    <c:v>3.050905056728527E-2</c:v>
                  </c:pt>
                  <c:pt idx="3">
                    <c:v>3.6840788542417117E-2</c:v>
                  </c:pt>
                  <c:pt idx="4">
                    <c:v>6.585478435345736E-2</c:v>
                  </c:pt>
                  <c:pt idx="5">
                    <c:v>1.9868645341717128E-2</c:v>
                  </c:pt>
                  <c:pt idx="6">
                    <c:v>1.6275845905357366E-2</c:v>
                  </c:pt>
                </c:numCache>
              </c:numRef>
            </c:plus>
            <c:minus>
              <c:numRef>
                <c:f>Sheet2!$M$77:$S$77</c:f>
                <c:numCache>
                  <c:formatCode>General</c:formatCode>
                  <c:ptCount val="7"/>
                  <c:pt idx="0">
                    <c:v>1.325366378601466E-2</c:v>
                  </c:pt>
                  <c:pt idx="1">
                    <c:v>3.4182318225700975E-2</c:v>
                  </c:pt>
                  <c:pt idx="2">
                    <c:v>3.050905056728527E-2</c:v>
                  </c:pt>
                  <c:pt idx="3">
                    <c:v>3.6840788542417117E-2</c:v>
                  </c:pt>
                  <c:pt idx="4">
                    <c:v>6.585478435345736E-2</c:v>
                  </c:pt>
                  <c:pt idx="5">
                    <c:v>1.9868645341717128E-2</c:v>
                  </c:pt>
                  <c:pt idx="6">
                    <c:v>1.6275845905357366E-2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Sheet2!$M$72:$S$72</c:f>
              <c:strCache>
                <c:ptCount val="7"/>
                <c:pt idx="0">
                  <c:v>Col-0</c:v>
                </c:pt>
                <c:pt idx="1">
                  <c:v>gun5-1</c:v>
                </c:pt>
                <c:pt idx="2">
                  <c:v>gun6</c:v>
                </c:pt>
                <c:pt idx="3">
                  <c:v>G11.3</c:v>
                </c:pt>
                <c:pt idx="4">
                  <c:v>G61.3</c:v>
                </c:pt>
                <c:pt idx="5">
                  <c:v>G65.5</c:v>
                </c:pt>
                <c:pt idx="6">
                  <c:v>G66.6</c:v>
                </c:pt>
              </c:strCache>
            </c:strRef>
          </c:cat>
          <c:val>
            <c:numRef>
              <c:f>Sheet2!$M$76:$S$76</c:f>
              <c:numCache>
                <c:formatCode>General</c:formatCode>
                <c:ptCount val="7"/>
                <c:pt idx="0">
                  <c:v>0.37639937777777782</c:v>
                </c:pt>
                <c:pt idx="1">
                  <c:v>0.18888894444444446</c:v>
                </c:pt>
                <c:pt idx="2">
                  <c:v>0.35210591111111111</c:v>
                </c:pt>
                <c:pt idx="3">
                  <c:v>0.14558125340909092</c:v>
                </c:pt>
                <c:pt idx="4">
                  <c:v>0.25236796666666667</c:v>
                </c:pt>
                <c:pt idx="5">
                  <c:v>9.8239155555555568E-2</c:v>
                </c:pt>
                <c:pt idx="6">
                  <c:v>0.30590538888888891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80-4DC6-A186-ED4C76983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299072"/>
        <c:axId val="352298416"/>
      </c:barChart>
      <c:catAx>
        <c:axId val="352299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298416"/>
        <c:crosses val="autoZero"/>
        <c:auto val="1"/>
        <c:lblAlgn val="ctr"/>
        <c:lblOffset val="100"/>
        <c:noMultiLvlLbl val="0"/>
      </c:catAx>
      <c:valAx>
        <c:axId val="352298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Total</a:t>
                </a:r>
                <a:r>
                  <a:rPr lang="en-GB" baseline="0"/>
                  <a:t> Chlorophyll (ng/seedling)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299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485774</xdr:colOff>
      <xdr:row>81</xdr:row>
      <xdr:rowOff>109536</xdr:rowOff>
    </xdr:from>
    <xdr:to>
      <xdr:col>23</xdr:col>
      <xdr:colOff>380999</xdr:colOff>
      <xdr:row>99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8735D0-5EAF-4FE6-9F4A-EDAD5E8968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BE79E-D2B9-4029-91E2-240804D5D33E}">
  <dimension ref="A1:AG33"/>
  <sheetViews>
    <sheetView workbookViewId="0">
      <selection activeCell="A19" sqref="A19"/>
    </sheetView>
  </sheetViews>
  <sheetFormatPr defaultColWidth="9.140625" defaultRowHeight="15" x14ac:dyDescent="0.25"/>
  <cols>
    <col min="1" max="1" width="11" style="14" customWidth="1"/>
    <col min="2" max="2" width="12.85546875" style="14" customWidth="1"/>
    <col min="3" max="6" width="9.140625" style="14"/>
    <col min="7" max="7" width="15.7109375" style="14" customWidth="1"/>
    <col min="8" max="8" width="15.5703125" style="14" customWidth="1"/>
    <col min="9" max="9" width="15.140625" style="14" customWidth="1"/>
    <col min="10" max="10" width="14.140625" style="14" customWidth="1"/>
    <col min="11" max="11" width="13" style="14" customWidth="1"/>
    <col min="12" max="12" width="16.5703125" style="14" customWidth="1"/>
    <col min="13" max="13" width="13.28515625" style="14" customWidth="1"/>
    <col min="14" max="14" width="12.7109375" style="14" customWidth="1"/>
    <col min="15" max="15" width="11.5703125" style="14" customWidth="1"/>
    <col min="16" max="16" width="17.7109375" style="14" customWidth="1"/>
    <col min="17" max="17" width="18.140625" style="14" customWidth="1"/>
    <col min="18" max="18" width="22.28515625" style="14" customWidth="1"/>
    <col min="19" max="19" width="23.85546875" style="14" customWidth="1"/>
    <col min="20" max="20" width="12.7109375" style="14" customWidth="1"/>
    <col min="21" max="21" width="12" style="14" customWidth="1"/>
    <col min="22" max="22" width="15.42578125" style="14" customWidth="1"/>
    <col min="23" max="23" width="17.7109375" style="14" customWidth="1"/>
    <col min="24" max="24" width="11.42578125" style="14" customWidth="1"/>
    <col min="25" max="26" width="9.140625" style="14"/>
    <col min="27" max="27" width="11.85546875" style="14" customWidth="1"/>
    <col min="28" max="30" width="9.140625" style="14"/>
    <col min="31" max="31" width="11.28515625" style="14" customWidth="1"/>
    <col min="32" max="16384" width="9.140625" style="14"/>
  </cols>
  <sheetData>
    <row r="1" spans="1:33" ht="15.75" thickBot="1" x14ac:dyDescent="0.3">
      <c r="I1" s="15"/>
      <c r="J1" s="22" t="s">
        <v>0</v>
      </c>
      <c r="K1" s="23"/>
      <c r="L1" s="23"/>
      <c r="M1" s="23"/>
      <c r="N1" s="4"/>
      <c r="X1" s="24" t="s">
        <v>1</v>
      </c>
      <c r="Y1" s="25"/>
      <c r="Z1" s="25"/>
      <c r="AA1" s="26"/>
      <c r="AB1" s="27" t="s">
        <v>2</v>
      </c>
      <c r="AC1" s="22"/>
      <c r="AD1" s="22"/>
      <c r="AE1" s="28"/>
    </row>
    <row r="2" spans="1:33" ht="15.75" thickBot="1" x14ac:dyDescent="0.3">
      <c r="A2" s="16" t="s">
        <v>3</v>
      </c>
      <c r="B2" s="17" t="s">
        <v>4</v>
      </c>
      <c r="C2" s="17" t="s">
        <v>5</v>
      </c>
      <c r="D2" s="17" t="s">
        <v>6</v>
      </c>
      <c r="E2" s="17" t="s">
        <v>7</v>
      </c>
      <c r="F2" s="17" t="s">
        <v>8</v>
      </c>
      <c r="G2" s="17" t="s">
        <v>9</v>
      </c>
      <c r="H2" s="17" t="s">
        <v>10</v>
      </c>
      <c r="I2" s="17" t="s">
        <v>11</v>
      </c>
      <c r="J2" s="16" t="s">
        <v>12</v>
      </c>
      <c r="K2" s="17" t="s">
        <v>13</v>
      </c>
      <c r="L2" s="17" t="s">
        <v>14</v>
      </c>
      <c r="M2" s="18" t="s">
        <v>15</v>
      </c>
      <c r="N2" s="17" t="s">
        <v>16</v>
      </c>
      <c r="O2" s="17" t="s">
        <v>17</v>
      </c>
      <c r="P2" s="17" t="s">
        <v>18</v>
      </c>
      <c r="Q2" s="17" t="s">
        <v>19</v>
      </c>
      <c r="R2" s="17" t="s">
        <v>20</v>
      </c>
      <c r="S2" s="17" t="s">
        <v>21</v>
      </c>
      <c r="T2" s="17" t="s">
        <v>22</v>
      </c>
      <c r="U2" s="17" t="s">
        <v>23</v>
      </c>
      <c r="V2" s="17" t="s">
        <v>24</v>
      </c>
      <c r="W2" s="18" t="s">
        <v>25</v>
      </c>
      <c r="X2" s="6" t="s">
        <v>26</v>
      </c>
      <c r="Y2" s="6" t="s">
        <v>27</v>
      </c>
      <c r="Z2" s="6" t="s">
        <v>28</v>
      </c>
      <c r="AA2" s="6" t="s">
        <v>15</v>
      </c>
      <c r="AB2" s="16" t="s">
        <v>26</v>
      </c>
      <c r="AC2" s="16" t="s">
        <v>27</v>
      </c>
      <c r="AD2" s="6" t="s">
        <v>28</v>
      </c>
      <c r="AE2" s="6" t="s">
        <v>15</v>
      </c>
    </row>
    <row r="3" spans="1:33" x14ac:dyDescent="0.25">
      <c r="A3" s="7" t="s">
        <v>29</v>
      </c>
      <c r="B3" s="8" t="s">
        <v>30</v>
      </c>
      <c r="C3" s="9">
        <v>0.68620000000000003</v>
      </c>
      <c r="D3" s="9">
        <v>0.40150000000000002</v>
      </c>
      <c r="E3" s="9">
        <v>0.43959999999999999</v>
      </c>
      <c r="F3" s="9">
        <v>2.5000000000000001E-3</v>
      </c>
      <c r="G3" s="9">
        <f t="shared" ref="G3:G23" si="0">C3-F3</f>
        <v>0.68370000000000009</v>
      </c>
      <c r="H3" s="9">
        <f t="shared" ref="H3:H23" si="1">D3-F3</f>
        <v>0.39900000000000002</v>
      </c>
      <c r="I3" s="9">
        <f t="shared" ref="I3:I23" si="2">E3-F3</f>
        <v>0.43709999999999999</v>
      </c>
      <c r="J3" s="7">
        <f>(12.25*I3)-(2.79*H3)</f>
        <v>4.2412650000000003</v>
      </c>
      <c r="K3" s="9">
        <f>(21.5*H3)-(5.1*I3)</f>
        <v>6.3492899999999999</v>
      </c>
      <c r="L3" s="9">
        <f>(7.15*I3)+(18.71*H3)</f>
        <v>10.590555</v>
      </c>
      <c r="M3" s="10">
        <f>((1000*G3)-(1.82*J3)-(85.02*K3))/198</f>
        <v>0.68769829242424263</v>
      </c>
      <c r="N3" s="9">
        <v>30</v>
      </c>
      <c r="O3" s="9">
        <v>1.6809999999999999E-2</v>
      </c>
      <c r="P3" s="9">
        <f t="shared" ref="P3:P23" si="3">J3/N3</f>
        <v>0.14137550000000002</v>
      </c>
      <c r="Q3" s="9">
        <f t="shared" ref="Q3:Q23" si="4">K3/N3</f>
        <v>0.211643</v>
      </c>
      <c r="R3" s="9">
        <f t="shared" ref="R3:R23" si="5">L3/N3</f>
        <v>0.35301850000000001</v>
      </c>
      <c r="S3" s="9">
        <f t="shared" ref="S3:S23" si="6">M3/N3</f>
        <v>2.2923276414141422E-2</v>
      </c>
      <c r="T3" s="9">
        <f>(1/O3)*J3</f>
        <v>252.30606781677577</v>
      </c>
      <c r="U3" s="9">
        <f>(1/O3)*K3</f>
        <v>377.70910172516363</v>
      </c>
      <c r="V3" s="9">
        <f>(1/O3)*L3</f>
        <v>630.01516954193937</v>
      </c>
      <c r="W3" s="10">
        <f>(1/O3)*M3</f>
        <v>40.910070935410033</v>
      </c>
      <c r="X3" s="11">
        <f>J3*0.8</f>
        <v>3.3930120000000006</v>
      </c>
      <c r="Y3" s="11">
        <f>K3*0.8</f>
        <v>5.0794320000000006</v>
      </c>
      <c r="Z3" s="8">
        <f>X3+Y3</f>
        <v>8.4724440000000012</v>
      </c>
      <c r="AA3" s="8">
        <f>M3*0.8</f>
        <v>0.55015863393939413</v>
      </c>
      <c r="AB3" s="8">
        <f>(X3/O3)</f>
        <v>201.84485425342064</v>
      </c>
      <c r="AC3" s="11">
        <f>(Y3/O3)</f>
        <v>302.16728138013093</v>
      </c>
      <c r="AD3" s="8">
        <f>AB3+AC3</f>
        <v>504.01213563355157</v>
      </c>
      <c r="AE3" s="12">
        <f>(AA3/O3)</f>
        <v>32.728056748328029</v>
      </c>
    </row>
    <row r="4" spans="1:33" x14ac:dyDescent="0.25">
      <c r="A4" s="1" t="s">
        <v>31</v>
      </c>
      <c r="B4" s="2" t="s">
        <v>30</v>
      </c>
      <c r="C4" s="14">
        <v>0.88829999999999998</v>
      </c>
      <c r="D4" s="14">
        <v>0.44440000000000002</v>
      </c>
      <c r="E4" s="14">
        <v>0.53</v>
      </c>
      <c r="F4" s="14">
        <v>5.3E-3</v>
      </c>
      <c r="G4" s="14">
        <f t="shared" si="0"/>
        <v>0.88300000000000001</v>
      </c>
      <c r="H4" s="14">
        <f t="shared" si="1"/>
        <v>0.43909999999999999</v>
      </c>
      <c r="I4" s="19">
        <f t="shared" si="2"/>
        <v>0.52470000000000006</v>
      </c>
      <c r="J4" s="14">
        <f t="shared" ref="J4:J23" si="7">(12.25*I4)-(2.79*H4)</f>
        <v>5.2024860000000004</v>
      </c>
      <c r="K4" s="14">
        <f t="shared" ref="K4:K23" si="8">(21.5*H4)-(5.1*I4)</f>
        <v>6.7646800000000002</v>
      </c>
      <c r="L4" s="14">
        <f t="shared" ref="L4:L23" si="9">(7.15*I4)+(18.71*H4)</f>
        <v>11.967166000000002</v>
      </c>
      <c r="M4" s="19">
        <f t="shared" ref="M4:M23" si="10">((1000*G4)-(1.82*J4)-(85.02*K4))/198</f>
        <v>1.5070625347474753</v>
      </c>
      <c r="N4" s="14">
        <v>30</v>
      </c>
      <c r="O4" s="14">
        <v>1.6389999999999998E-2</v>
      </c>
      <c r="P4" s="14">
        <f t="shared" si="3"/>
        <v>0.17341620000000002</v>
      </c>
      <c r="Q4" s="14">
        <f t="shared" si="4"/>
        <v>0.22548933333333335</v>
      </c>
      <c r="R4" s="14">
        <f t="shared" si="5"/>
        <v>0.3989055333333334</v>
      </c>
      <c r="S4" s="14">
        <f t="shared" si="6"/>
        <v>5.0235417824915841E-2</v>
      </c>
      <c r="T4" s="14">
        <f t="shared" ref="T4:T23" si="11">(1/O4)*J4</f>
        <v>317.41830384380722</v>
      </c>
      <c r="U4" s="14">
        <f t="shared" ref="U4:U23" si="12">(1/O4)*K4</f>
        <v>412.73215375228801</v>
      </c>
      <c r="V4" s="14">
        <f t="shared" ref="V4:V23" si="13">(1/O4)*L4</f>
        <v>730.15045759609541</v>
      </c>
      <c r="W4" s="19">
        <f t="shared" ref="W4:W23" si="14">(1/O4)*M4</f>
        <v>91.950124145666592</v>
      </c>
      <c r="X4" s="14">
        <f t="shared" ref="X4:X23" si="15">J4*0.8</f>
        <v>4.1619888000000005</v>
      </c>
      <c r="Y4" s="14">
        <f t="shared" ref="Y4:Y23" si="16">K4*0.8</f>
        <v>5.4117440000000006</v>
      </c>
      <c r="Z4" s="2">
        <f t="shared" ref="Z4:Z23" si="17">X4+Y4</f>
        <v>9.5737328000000019</v>
      </c>
      <c r="AA4" s="2">
        <f t="shared" ref="AA4:AA23" si="18">M4*0.8</f>
        <v>1.2056500277979803</v>
      </c>
      <c r="AB4" s="2">
        <f t="shared" ref="AB4:AB23" si="19">(X4/O4)</f>
        <v>253.93464307504581</v>
      </c>
      <c r="AC4" s="14">
        <f t="shared" ref="AC4:AC23" si="20">(Y4/O4)</f>
        <v>330.18572300183047</v>
      </c>
      <c r="AD4" s="2">
        <f t="shared" ref="AD4:AD23" si="21">AB4+AC4</f>
        <v>584.12036607687628</v>
      </c>
      <c r="AE4" s="19">
        <f t="shared" ref="AE4:AE23" si="22">(AA4/O4)</f>
        <v>73.560099316533268</v>
      </c>
    </row>
    <row r="5" spans="1:33" x14ac:dyDescent="0.25">
      <c r="A5" s="1" t="s">
        <v>32</v>
      </c>
      <c r="B5" s="2" t="s">
        <v>30</v>
      </c>
      <c r="C5" s="14">
        <v>0.80479999999999996</v>
      </c>
      <c r="D5" s="14">
        <v>0.49330000000000002</v>
      </c>
      <c r="E5" s="14">
        <v>0.5272</v>
      </c>
      <c r="F5" s="14">
        <v>6.5000000000000002E-2</v>
      </c>
      <c r="G5" s="14">
        <f t="shared" si="0"/>
        <v>0.73980000000000001</v>
      </c>
      <c r="H5" s="14">
        <f t="shared" si="1"/>
        <v>0.42830000000000001</v>
      </c>
      <c r="I5" s="19">
        <f t="shared" si="2"/>
        <v>0.4622</v>
      </c>
      <c r="J5" s="14">
        <f t="shared" si="7"/>
        <v>4.4669930000000004</v>
      </c>
      <c r="K5" s="14">
        <f t="shared" si="8"/>
        <v>6.851230000000001</v>
      </c>
      <c r="L5" s="14">
        <f t="shared" si="9"/>
        <v>11.318223</v>
      </c>
      <c r="M5" s="19">
        <f t="shared" si="10"/>
        <v>0.75342675828282824</v>
      </c>
      <c r="N5" s="14">
        <v>30</v>
      </c>
      <c r="O5" s="14">
        <v>1.601E-2</v>
      </c>
      <c r="P5" s="14">
        <f t="shared" si="3"/>
        <v>0.14889976666666668</v>
      </c>
      <c r="Q5" s="14">
        <f t="shared" si="4"/>
        <v>0.22837433333333337</v>
      </c>
      <c r="R5" s="14">
        <f t="shared" si="5"/>
        <v>0.3772741</v>
      </c>
      <c r="S5" s="14">
        <f t="shared" si="6"/>
        <v>2.5114225276094273E-2</v>
      </c>
      <c r="T5" s="14">
        <f t="shared" si="11"/>
        <v>279.01267957526551</v>
      </c>
      <c r="U5" s="14">
        <f t="shared" si="12"/>
        <v>427.93441599000636</v>
      </c>
      <c r="V5" s="14">
        <f t="shared" si="13"/>
        <v>706.94709556527175</v>
      </c>
      <c r="W5" s="19">
        <f t="shared" si="14"/>
        <v>47.059760042650112</v>
      </c>
      <c r="X5" s="14">
        <f t="shared" si="15"/>
        <v>3.5735944000000006</v>
      </c>
      <c r="Y5" s="14">
        <f t="shared" si="16"/>
        <v>5.4809840000000012</v>
      </c>
      <c r="Z5" s="2">
        <f t="shared" si="17"/>
        <v>9.0545784000000022</v>
      </c>
      <c r="AA5" s="2">
        <f t="shared" si="18"/>
        <v>0.60274140662626263</v>
      </c>
      <c r="AB5" s="2">
        <f t="shared" si="19"/>
        <v>223.2101436602124</v>
      </c>
      <c r="AC5" s="14">
        <f t="shared" si="20"/>
        <v>342.3475327920051</v>
      </c>
      <c r="AD5" s="2">
        <f t="shared" si="21"/>
        <v>565.55767645221749</v>
      </c>
      <c r="AE5" s="19">
        <f t="shared" si="22"/>
        <v>37.647808034120089</v>
      </c>
    </row>
    <row r="6" spans="1:33" x14ac:dyDescent="0.25">
      <c r="A6" s="13" t="s">
        <v>33</v>
      </c>
      <c r="B6" s="8" t="s">
        <v>30</v>
      </c>
      <c r="C6" s="11">
        <v>0.32090000000000002</v>
      </c>
      <c r="D6" s="11">
        <v>0.11749999999999999</v>
      </c>
      <c r="E6" s="11">
        <v>0.2016</v>
      </c>
      <c r="F6" s="11">
        <v>5.9999999999999995E-4</v>
      </c>
      <c r="G6" s="11">
        <f t="shared" si="0"/>
        <v>0.32030000000000003</v>
      </c>
      <c r="H6" s="11">
        <f t="shared" si="1"/>
        <v>0.11689999999999999</v>
      </c>
      <c r="I6" s="12">
        <f t="shared" si="2"/>
        <v>0.20100000000000001</v>
      </c>
      <c r="J6" s="11">
        <f t="shared" si="7"/>
        <v>2.1360990000000002</v>
      </c>
      <c r="K6" s="11">
        <f t="shared" si="8"/>
        <v>1.4882500000000001</v>
      </c>
      <c r="L6" s="11">
        <f t="shared" si="9"/>
        <v>3.6243490000000005</v>
      </c>
      <c r="M6" s="12">
        <f t="shared" si="10"/>
        <v>0.95899638797979792</v>
      </c>
      <c r="N6" s="11">
        <v>30</v>
      </c>
      <c r="O6" s="11">
        <v>1.1379999999999999E-2</v>
      </c>
      <c r="P6" s="11">
        <f t="shared" si="3"/>
        <v>7.1203300000000011E-2</v>
      </c>
      <c r="Q6" s="11">
        <f t="shared" si="4"/>
        <v>4.9608333333333338E-2</v>
      </c>
      <c r="R6" s="11">
        <f t="shared" si="5"/>
        <v>0.12081163333333335</v>
      </c>
      <c r="S6" s="11">
        <f t="shared" si="6"/>
        <v>3.1966546265993261E-2</v>
      </c>
      <c r="T6" s="11">
        <f t="shared" si="11"/>
        <v>187.70641476274167</v>
      </c>
      <c r="U6" s="11">
        <f t="shared" si="12"/>
        <v>130.77768014059754</v>
      </c>
      <c r="V6" s="11">
        <f t="shared" si="13"/>
        <v>318.48409490333921</v>
      </c>
      <c r="W6" s="12">
        <f t="shared" si="14"/>
        <v>84.270332862899636</v>
      </c>
      <c r="X6" s="11">
        <f t="shared" si="15"/>
        <v>1.7088792000000002</v>
      </c>
      <c r="Y6" s="11">
        <f t="shared" si="16"/>
        <v>1.1906000000000001</v>
      </c>
      <c r="Z6" s="8">
        <f t="shared" si="17"/>
        <v>2.8994792</v>
      </c>
      <c r="AA6" s="8">
        <f t="shared" si="18"/>
        <v>0.76719711038383842</v>
      </c>
      <c r="AB6" s="8">
        <f t="shared" si="19"/>
        <v>150.16513181019334</v>
      </c>
      <c r="AC6" s="11">
        <f t="shared" si="20"/>
        <v>104.62214411247804</v>
      </c>
      <c r="AD6" s="8">
        <f t="shared" si="21"/>
        <v>254.78727592267137</v>
      </c>
      <c r="AE6" s="12">
        <f t="shared" si="22"/>
        <v>67.416266290319726</v>
      </c>
    </row>
    <row r="7" spans="1:33" x14ac:dyDescent="0.25">
      <c r="A7" s="1" t="s">
        <v>34</v>
      </c>
      <c r="B7" s="2" t="s">
        <v>30</v>
      </c>
      <c r="C7" s="14">
        <v>0.5917</v>
      </c>
      <c r="D7" s="14">
        <v>0.20480000000000001</v>
      </c>
      <c r="E7" s="14">
        <v>0.41720000000000002</v>
      </c>
      <c r="F7" s="14">
        <v>1.12E-2</v>
      </c>
      <c r="G7" s="14">
        <f t="shared" si="0"/>
        <v>0.58050000000000002</v>
      </c>
      <c r="H7" s="14">
        <f t="shared" si="1"/>
        <v>0.19360000000000002</v>
      </c>
      <c r="I7" s="19">
        <f t="shared" si="2"/>
        <v>0.40600000000000003</v>
      </c>
      <c r="J7" s="14">
        <f t="shared" si="7"/>
        <v>4.4333560000000007</v>
      </c>
      <c r="K7" s="14">
        <f t="shared" si="8"/>
        <v>2.091800000000001</v>
      </c>
      <c r="L7" s="14">
        <f t="shared" si="9"/>
        <v>6.5251560000000008</v>
      </c>
      <c r="M7" s="19">
        <f t="shared" si="10"/>
        <v>1.9928608892929289</v>
      </c>
      <c r="N7" s="14">
        <v>30</v>
      </c>
      <c r="O7" s="14">
        <v>1.1730000000000001E-2</v>
      </c>
      <c r="P7" s="14">
        <f t="shared" si="3"/>
        <v>0.14777853333333335</v>
      </c>
      <c r="Q7" s="14">
        <f t="shared" si="4"/>
        <v>6.9726666666666701E-2</v>
      </c>
      <c r="R7" s="14">
        <f t="shared" si="5"/>
        <v>0.21750520000000004</v>
      </c>
      <c r="S7" s="14">
        <f t="shared" si="6"/>
        <v>6.6428696309764293E-2</v>
      </c>
      <c r="T7" s="14">
        <f t="shared" si="11"/>
        <v>377.95021312872979</v>
      </c>
      <c r="U7" s="14">
        <f t="shared" si="12"/>
        <v>178.32907075873837</v>
      </c>
      <c r="V7" s="14">
        <f t="shared" si="13"/>
        <v>556.27928388746807</v>
      </c>
      <c r="W7" s="19">
        <f t="shared" si="14"/>
        <v>169.89436396359156</v>
      </c>
      <c r="X7" s="14">
        <f t="shared" si="15"/>
        <v>3.5466848000000009</v>
      </c>
      <c r="Y7" s="14">
        <f t="shared" si="16"/>
        <v>1.6734400000000009</v>
      </c>
      <c r="Z7" s="2">
        <f t="shared" si="17"/>
        <v>5.2201248000000016</v>
      </c>
      <c r="AA7" s="2">
        <f t="shared" si="18"/>
        <v>1.5942887114343431</v>
      </c>
      <c r="AB7" s="2">
        <f t="shared" si="19"/>
        <v>302.36017050298386</v>
      </c>
      <c r="AC7" s="14">
        <f t="shared" si="20"/>
        <v>142.6632566069907</v>
      </c>
      <c r="AD7" s="2">
        <f t="shared" si="21"/>
        <v>445.02342710997459</v>
      </c>
      <c r="AE7" s="19">
        <f t="shared" si="22"/>
        <v>135.91549117087322</v>
      </c>
      <c r="AG7" s="2"/>
    </row>
    <row r="8" spans="1:33" x14ac:dyDescent="0.25">
      <c r="A8" s="1" t="s">
        <v>35</v>
      </c>
      <c r="B8" s="2" t="s">
        <v>30</v>
      </c>
      <c r="C8" s="14">
        <v>0.70009999999999994</v>
      </c>
      <c r="D8" s="14">
        <v>0.33829999999999999</v>
      </c>
      <c r="E8" s="14">
        <v>0.5474</v>
      </c>
      <c r="F8" s="14">
        <v>8.9999999999999993E-3</v>
      </c>
      <c r="G8" s="14">
        <f t="shared" si="0"/>
        <v>0.69109999999999994</v>
      </c>
      <c r="H8" s="14">
        <f t="shared" si="1"/>
        <v>0.32929999999999998</v>
      </c>
      <c r="I8" s="19">
        <f t="shared" si="2"/>
        <v>0.53839999999999999</v>
      </c>
      <c r="J8" s="14">
        <f t="shared" si="7"/>
        <v>5.6766529999999999</v>
      </c>
      <c r="K8" s="14">
        <f t="shared" si="8"/>
        <v>4.334109999999999</v>
      </c>
      <c r="L8" s="14">
        <f t="shared" si="9"/>
        <v>10.010763000000001</v>
      </c>
      <c r="M8" s="19">
        <f t="shared" si="10"/>
        <v>1.577184138080808</v>
      </c>
      <c r="N8" s="14">
        <v>30</v>
      </c>
      <c r="O8" s="14">
        <v>1.4919999999999999E-2</v>
      </c>
      <c r="P8" s="14">
        <f t="shared" si="3"/>
        <v>0.18922176666666665</v>
      </c>
      <c r="Q8" s="14">
        <f t="shared" si="4"/>
        <v>0.14447033333333331</v>
      </c>
      <c r="R8" s="14">
        <f t="shared" si="5"/>
        <v>0.33369210000000005</v>
      </c>
      <c r="S8" s="14">
        <f t="shared" si="6"/>
        <v>5.2572804602693604E-2</v>
      </c>
      <c r="T8" s="14">
        <f t="shared" si="11"/>
        <v>380.47272117962467</v>
      </c>
      <c r="U8" s="14">
        <f t="shared" si="12"/>
        <v>290.48994638069695</v>
      </c>
      <c r="V8" s="14">
        <f t="shared" si="13"/>
        <v>670.96266756032173</v>
      </c>
      <c r="W8" s="19">
        <f t="shared" si="14"/>
        <v>105.70939263276193</v>
      </c>
      <c r="X8" s="14">
        <f t="shared" si="15"/>
        <v>4.5413224000000003</v>
      </c>
      <c r="Y8" s="14">
        <f t="shared" si="16"/>
        <v>3.4672879999999995</v>
      </c>
      <c r="Z8" s="2">
        <f t="shared" si="17"/>
        <v>8.0086104000000002</v>
      </c>
      <c r="AA8" s="2">
        <f t="shared" si="18"/>
        <v>1.2617473104646466</v>
      </c>
      <c r="AB8" s="2">
        <f t="shared" si="19"/>
        <v>304.37817694369977</v>
      </c>
      <c r="AC8" s="14">
        <f t="shared" si="20"/>
        <v>232.3919571045576</v>
      </c>
      <c r="AD8" s="2">
        <f t="shared" si="21"/>
        <v>536.77013404825743</v>
      </c>
      <c r="AE8" s="19">
        <f t="shared" si="22"/>
        <v>84.567514106209558</v>
      </c>
    </row>
    <row r="9" spans="1:33" x14ac:dyDescent="0.25">
      <c r="A9" s="13" t="s">
        <v>36</v>
      </c>
      <c r="B9" s="8" t="s">
        <v>30</v>
      </c>
      <c r="C9" s="11">
        <v>0.65629999999999999</v>
      </c>
      <c r="D9" s="11">
        <v>0.34300000000000003</v>
      </c>
      <c r="E9" s="11">
        <v>0.39810000000000001</v>
      </c>
      <c r="F9" s="11">
        <v>8.9999999999999993E-3</v>
      </c>
      <c r="G9" s="11">
        <f t="shared" si="0"/>
        <v>0.64729999999999999</v>
      </c>
      <c r="H9" s="11">
        <f t="shared" si="1"/>
        <v>0.33400000000000002</v>
      </c>
      <c r="I9" s="12">
        <f t="shared" si="2"/>
        <v>0.3891</v>
      </c>
      <c r="J9" s="11">
        <f t="shared" si="7"/>
        <v>3.8346149999999999</v>
      </c>
      <c r="K9" s="11">
        <f t="shared" si="8"/>
        <v>5.1965900000000005</v>
      </c>
      <c r="L9" s="11">
        <f t="shared" si="9"/>
        <v>9.0312049999999999</v>
      </c>
      <c r="M9" s="12">
        <f t="shared" si="10"/>
        <v>1.002560196464646</v>
      </c>
      <c r="N9" s="11">
        <v>30</v>
      </c>
      <c r="O9" s="11">
        <v>1.2699999999999999E-2</v>
      </c>
      <c r="P9" s="11">
        <f t="shared" si="3"/>
        <v>0.1278205</v>
      </c>
      <c r="Q9" s="11">
        <f t="shared" si="4"/>
        <v>0.17321966666666669</v>
      </c>
      <c r="R9" s="11">
        <f t="shared" si="5"/>
        <v>0.30104016666666666</v>
      </c>
      <c r="S9" s="11">
        <f t="shared" si="6"/>
        <v>3.34186732154882E-2</v>
      </c>
      <c r="T9" s="11">
        <f t="shared" si="11"/>
        <v>301.93818897637794</v>
      </c>
      <c r="U9" s="11">
        <f t="shared" si="12"/>
        <v>409.18031496062997</v>
      </c>
      <c r="V9" s="11">
        <f t="shared" si="13"/>
        <v>711.11850393700786</v>
      </c>
      <c r="W9" s="12">
        <f t="shared" si="14"/>
        <v>78.941747753121732</v>
      </c>
      <c r="X9" s="11">
        <f t="shared" si="15"/>
        <v>3.0676920000000001</v>
      </c>
      <c r="Y9" s="11">
        <f t="shared" si="16"/>
        <v>4.1572720000000007</v>
      </c>
      <c r="Z9" s="8">
        <f t="shared" si="17"/>
        <v>7.2249640000000008</v>
      </c>
      <c r="AA9" s="8">
        <f t="shared" si="18"/>
        <v>0.80204815717171685</v>
      </c>
      <c r="AB9" s="8">
        <f t="shared" si="19"/>
        <v>241.55055118110238</v>
      </c>
      <c r="AC9" s="11">
        <f t="shared" si="20"/>
        <v>327.34425196850401</v>
      </c>
      <c r="AD9" s="8">
        <f t="shared" si="21"/>
        <v>568.89480314960633</v>
      </c>
      <c r="AE9" s="12">
        <f t="shared" si="22"/>
        <v>63.153398202497392</v>
      </c>
    </row>
    <row r="10" spans="1:33" x14ac:dyDescent="0.25">
      <c r="A10" s="1" t="s">
        <v>37</v>
      </c>
      <c r="B10" s="2" t="s">
        <v>30</v>
      </c>
      <c r="C10" s="14">
        <v>0.85570000000000002</v>
      </c>
      <c r="D10" s="14">
        <v>0.39200000000000002</v>
      </c>
      <c r="E10" s="14">
        <v>0.44640000000000002</v>
      </c>
      <c r="F10" s="14">
        <v>2.5000000000000001E-3</v>
      </c>
      <c r="G10" s="14">
        <f t="shared" si="0"/>
        <v>0.85320000000000007</v>
      </c>
      <c r="H10" s="14">
        <f t="shared" si="1"/>
        <v>0.38950000000000001</v>
      </c>
      <c r="I10" s="19">
        <f t="shared" si="2"/>
        <v>0.44390000000000002</v>
      </c>
      <c r="J10" s="14">
        <f t="shared" si="7"/>
        <v>4.35107</v>
      </c>
      <c r="K10" s="14">
        <f t="shared" si="8"/>
        <v>6.11036</v>
      </c>
      <c r="L10" s="14">
        <f t="shared" si="9"/>
        <v>10.46143</v>
      </c>
      <c r="M10" s="19">
        <f t="shared" si="10"/>
        <v>1.645344673737374</v>
      </c>
      <c r="N10" s="14">
        <v>30</v>
      </c>
      <c r="O10" s="14">
        <v>1.1560000000000001E-2</v>
      </c>
      <c r="P10" s="14">
        <f t="shared" si="3"/>
        <v>0.14503566666666667</v>
      </c>
      <c r="Q10" s="14">
        <f t="shared" si="4"/>
        <v>0.20367866666666667</v>
      </c>
      <c r="R10" s="14">
        <f t="shared" si="5"/>
        <v>0.34871433333333335</v>
      </c>
      <c r="S10" s="14">
        <f t="shared" si="6"/>
        <v>5.4844822457912466E-2</v>
      </c>
      <c r="T10" s="14">
        <f t="shared" si="11"/>
        <v>376.39013840830444</v>
      </c>
      <c r="U10" s="14">
        <f t="shared" si="12"/>
        <v>528.57785467128019</v>
      </c>
      <c r="V10" s="14">
        <f t="shared" si="13"/>
        <v>904.96799307958463</v>
      </c>
      <c r="W10" s="19">
        <f t="shared" si="14"/>
        <v>142.33085412953059</v>
      </c>
      <c r="X10" s="14">
        <f t="shared" si="15"/>
        <v>3.4808560000000002</v>
      </c>
      <c r="Y10" s="14">
        <f t="shared" si="16"/>
        <v>4.8882880000000002</v>
      </c>
      <c r="Z10" s="2">
        <f t="shared" si="17"/>
        <v>8.3691440000000004</v>
      </c>
      <c r="AA10" s="2">
        <f t="shared" si="18"/>
        <v>1.3162757389898994</v>
      </c>
      <c r="AB10" s="2">
        <f t="shared" si="19"/>
        <v>301.11211072664361</v>
      </c>
      <c r="AC10" s="14">
        <f t="shared" si="20"/>
        <v>422.8622837370242</v>
      </c>
      <c r="AD10" s="2">
        <f t="shared" si="21"/>
        <v>723.97439446366775</v>
      </c>
      <c r="AE10" s="19">
        <f t="shared" si="22"/>
        <v>113.8646833036245</v>
      </c>
    </row>
    <row r="11" spans="1:33" x14ac:dyDescent="0.25">
      <c r="A11" s="1" t="s">
        <v>38</v>
      </c>
      <c r="B11" s="2" t="s">
        <v>30</v>
      </c>
      <c r="C11" s="14">
        <v>0.86599999999999999</v>
      </c>
      <c r="D11" s="14">
        <v>0.52070000000000005</v>
      </c>
      <c r="E11" s="14">
        <v>0.58020000000000005</v>
      </c>
      <c r="F11" s="14">
        <v>6.5500000000000003E-2</v>
      </c>
      <c r="G11" s="14">
        <f t="shared" si="0"/>
        <v>0.80049999999999999</v>
      </c>
      <c r="H11" s="14">
        <f t="shared" si="1"/>
        <v>0.45520000000000005</v>
      </c>
      <c r="I11" s="19">
        <f t="shared" si="2"/>
        <v>0.51470000000000005</v>
      </c>
      <c r="J11" s="14">
        <f t="shared" si="7"/>
        <v>5.0350669999999997</v>
      </c>
      <c r="K11" s="14">
        <f t="shared" si="8"/>
        <v>7.161830000000001</v>
      </c>
      <c r="L11" s="14">
        <f t="shared" si="9"/>
        <v>12.196897000000002</v>
      </c>
      <c r="M11" s="19">
        <f t="shared" si="10"/>
        <v>0.9214009669696962</v>
      </c>
      <c r="N11" s="14">
        <v>30</v>
      </c>
      <c r="O11" s="14">
        <v>1.47E-2</v>
      </c>
      <c r="P11" s="14">
        <f t="shared" si="3"/>
        <v>0.16783556666666666</v>
      </c>
      <c r="Q11" s="14">
        <f t="shared" si="4"/>
        <v>0.2387276666666667</v>
      </c>
      <c r="R11" s="14">
        <f t="shared" si="5"/>
        <v>0.40656323333333338</v>
      </c>
      <c r="S11" s="14">
        <f t="shared" si="6"/>
        <v>3.0713365565656538E-2</v>
      </c>
      <c r="T11" s="14">
        <f t="shared" si="11"/>
        <v>342.52156462585037</v>
      </c>
      <c r="U11" s="14">
        <f t="shared" si="12"/>
        <v>487.19931972789129</v>
      </c>
      <c r="V11" s="14">
        <f t="shared" si="13"/>
        <v>829.72088435374167</v>
      </c>
      <c r="W11" s="19">
        <f t="shared" si="14"/>
        <v>62.680337889094986</v>
      </c>
      <c r="X11" s="14">
        <f t="shared" si="15"/>
        <v>4.0280535999999998</v>
      </c>
      <c r="Y11" s="14">
        <f t="shared" si="16"/>
        <v>5.729464000000001</v>
      </c>
      <c r="Z11" s="2">
        <f t="shared" si="17"/>
        <v>9.7575175999999999</v>
      </c>
      <c r="AA11" s="2">
        <f t="shared" si="18"/>
        <v>0.737120773575757</v>
      </c>
      <c r="AB11" s="2">
        <f t="shared" si="19"/>
        <v>274.01725170068028</v>
      </c>
      <c r="AC11" s="14">
        <f t="shared" si="20"/>
        <v>389.75945578231301</v>
      </c>
      <c r="AD11" s="2">
        <f t="shared" si="21"/>
        <v>663.77670748299329</v>
      </c>
      <c r="AE11" s="19">
        <f t="shared" si="22"/>
        <v>50.144270311275989</v>
      </c>
    </row>
    <row r="12" spans="1:33" x14ac:dyDescent="0.25">
      <c r="A12" s="13" t="s">
        <v>39</v>
      </c>
      <c r="B12" s="8" t="s">
        <v>30</v>
      </c>
      <c r="C12" s="11">
        <v>0.1066</v>
      </c>
      <c r="D12" s="11">
        <v>5.3900000000000003E-2</v>
      </c>
      <c r="E12" s="11">
        <v>6.3600000000000004E-2</v>
      </c>
      <c r="F12" s="11">
        <v>1.15E-2</v>
      </c>
      <c r="G12" s="11">
        <f t="shared" si="0"/>
        <v>9.5100000000000004E-2</v>
      </c>
      <c r="H12" s="11">
        <f t="shared" si="1"/>
        <v>4.2400000000000007E-2</v>
      </c>
      <c r="I12" s="12">
        <f t="shared" si="2"/>
        <v>5.2100000000000007E-2</v>
      </c>
      <c r="J12" s="11">
        <f t="shared" si="7"/>
        <v>0.51992899999999997</v>
      </c>
      <c r="K12" s="11">
        <f t="shared" si="8"/>
        <v>0.64589000000000019</v>
      </c>
      <c r="L12" s="11">
        <f t="shared" si="9"/>
        <v>1.1658190000000002</v>
      </c>
      <c r="M12" s="12">
        <f t="shared" si="10"/>
        <v>0.19818263343434339</v>
      </c>
      <c r="N12" s="11">
        <v>16</v>
      </c>
      <c r="O12" s="11">
        <v>4.6100000000000004E-3</v>
      </c>
      <c r="P12" s="11">
        <f t="shared" si="3"/>
        <v>3.2495562499999998E-2</v>
      </c>
      <c r="Q12" s="11">
        <f t="shared" si="4"/>
        <v>4.0368125000000012E-2</v>
      </c>
      <c r="R12" s="11">
        <f t="shared" si="5"/>
        <v>7.286368750000001E-2</v>
      </c>
      <c r="S12" s="11">
        <f t="shared" si="6"/>
        <v>1.2386414589646462E-2</v>
      </c>
      <c r="T12" s="11">
        <f t="shared" si="11"/>
        <v>112.78286334056398</v>
      </c>
      <c r="U12" s="11">
        <f t="shared" si="12"/>
        <v>140.10629067245122</v>
      </c>
      <c r="V12" s="11">
        <f t="shared" si="13"/>
        <v>252.8891540130152</v>
      </c>
      <c r="W12" s="12">
        <f t="shared" si="14"/>
        <v>42.989725256907455</v>
      </c>
      <c r="X12" s="11">
        <f t="shared" si="15"/>
        <v>0.41594320000000001</v>
      </c>
      <c r="Y12" s="11">
        <f t="shared" si="16"/>
        <v>0.51671200000000017</v>
      </c>
      <c r="Z12" s="8">
        <f t="shared" si="17"/>
        <v>0.93265520000000013</v>
      </c>
      <c r="AA12" s="8">
        <f t="shared" si="18"/>
        <v>0.15854610674747471</v>
      </c>
      <c r="AB12" s="8">
        <f t="shared" si="19"/>
        <v>90.226290672451185</v>
      </c>
      <c r="AC12" s="11">
        <f t="shared" si="20"/>
        <v>112.08503253796098</v>
      </c>
      <c r="AD12" s="8">
        <f t="shared" si="21"/>
        <v>202.31132321041218</v>
      </c>
      <c r="AE12" s="12">
        <f t="shared" si="22"/>
        <v>34.391780205525968</v>
      </c>
    </row>
    <row r="13" spans="1:33" x14ac:dyDescent="0.25">
      <c r="A13" s="1" t="s">
        <v>40</v>
      </c>
      <c r="B13" s="2" t="s">
        <v>30</v>
      </c>
      <c r="C13" s="14">
        <v>0.2303</v>
      </c>
      <c r="D13" s="14">
        <v>8.8700000000000001E-2</v>
      </c>
      <c r="E13" s="14">
        <v>0.128</v>
      </c>
      <c r="F13" s="14">
        <v>0</v>
      </c>
      <c r="G13" s="14">
        <f t="shared" si="0"/>
        <v>0.2303</v>
      </c>
      <c r="H13" s="14">
        <f t="shared" si="1"/>
        <v>8.8700000000000001E-2</v>
      </c>
      <c r="I13" s="19">
        <f t="shared" si="2"/>
        <v>0.128</v>
      </c>
      <c r="J13" s="14">
        <f t="shared" si="7"/>
        <v>1.320527</v>
      </c>
      <c r="K13" s="14">
        <f t="shared" si="8"/>
        <v>1.2542499999999999</v>
      </c>
      <c r="L13" s="14">
        <f t="shared" si="9"/>
        <v>2.5747770000000001</v>
      </c>
      <c r="M13" s="19">
        <f t="shared" si="10"/>
        <v>0.61242578717171736</v>
      </c>
      <c r="N13" s="14">
        <v>15</v>
      </c>
      <c r="O13" s="14">
        <v>6.4999999999999997E-3</v>
      </c>
      <c r="P13" s="14">
        <f t="shared" si="3"/>
        <v>8.8035133333333335E-2</v>
      </c>
      <c r="Q13" s="14">
        <f t="shared" si="4"/>
        <v>8.3616666666666659E-2</v>
      </c>
      <c r="R13" s="14">
        <f t="shared" si="5"/>
        <v>0.17165179999999999</v>
      </c>
      <c r="S13" s="14">
        <f t="shared" si="6"/>
        <v>4.0828385811447827E-2</v>
      </c>
      <c r="T13" s="14">
        <f t="shared" si="11"/>
        <v>203.15799999999999</v>
      </c>
      <c r="U13" s="14">
        <f t="shared" si="12"/>
        <v>192.96153846153842</v>
      </c>
      <c r="V13" s="14">
        <f t="shared" si="13"/>
        <v>396.11953846153847</v>
      </c>
      <c r="W13" s="19">
        <f t="shared" si="14"/>
        <v>94.219351872571892</v>
      </c>
      <c r="X13" s="14">
        <f t="shared" si="15"/>
        <v>1.0564216</v>
      </c>
      <c r="Y13" s="14">
        <f t="shared" si="16"/>
        <v>1.0033999999999998</v>
      </c>
      <c r="Z13" s="2">
        <f t="shared" si="17"/>
        <v>2.0598215999999998</v>
      </c>
      <c r="AA13" s="2">
        <f t="shared" si="18"/>
        <v>0.4899406297373739</v>
      </c>
      <c r="AB13" s="2">
        <f t="shared" si="19"/>
        <v>162.5264</v>
      </c>
      <c r="AC13" s="14">
        <f t="shared" si="20"/>
        <v>154.36923076923074</v>
      </c>
      <c r="AD13" s="2">
        <f t="shared" si="21"/>
        <v>316.89563076923071</v>
      </c>
      <c r="AE13" s="19">
        <f t="shared" si="22"/>
        <v>75.375481498057525</v>
      </c>
      <c r="AG13" s="2"/>
    </row>
    <row r="14" spans="1:33" x14ac:dyDescent="0.25">
      <c r="A14" s="1" t="s">
        <v>41</v>
      </c>
      <c r="B14" s="2" t="s">
        <v>30</v>
      </c>
      <c r="C14" s="14">
        <v>0.2089</v>
      </c>
      <c r="D14" s="14">
        <v>0.14910000000000001</v>
      </c>
      <c r="E14" s="14">
        <v>0.21299999999999999</v>
      </c>
      <c r="F14" s="14">
        <v>8.5000000000000006E-2</v>
      </c>
      <c r="G14" s="14">
        <f t="shared" si="0"/>
        <v>0.1239</v>
      </c>
      <c r="H14" s="14">
        <f t="shared" si="1"/>
        <v>6.4100000000000004E-2</v>
      </c>
      <c r="I14" s="19">
        <f t="shared" si="2"/>
        <v>0.128</v>
      </c>
      <c r="J14" s="14">
        <f t="shared" si="7"/>
        <v>1.3891610000000001</v>
      </c>
      <c r="K14" s="14">
        <f t="shared" si="8"/>
        <v>0.72535000000000005</v>
      </c>
      <c r="L14" s="14">
        <f t="shared" si="9"/>
        <v>2.1145110000000003</v>
      </c>
      <c r="M14" s="19">
        <f t="shared" si="10"/>
        <v>0.3015276261616161</v>
      </c>
      <c r="N14" s="14">
        <v>11</v>
      </c>
      <c r="O14" s="14">
        <v>3.3400000000000001E-3</v>
      </c>
      <c r="P14" s="14">
        <f t="shared" si="3"/>
        <v>0.12628736363636364</v>
      </c>
      <c r="Q14" s="14">
        <f t="shared" si="4"/>
        <v>6.5940909090909092E-2</v>
      </c>
      <c r="R14" s="14">
        <f t="shared" si="5"/>
        <v>0.19222827272727275</v>
      </c>
      <c r="S14" s="14">
        <f t="shared" si="6"/>
        <v>2.7411602378328737E-2</v>
      </c>
      <c r="T14" s="14">
        <f t="shared" si="11"/>
        <v>415.91646706586829</v>
      </c>
      <c r="U14" s="14">
        <f t="shared" si="12"/>
        <v>217.17065868263475</v>
      </c>
      <c r="V14" s="14">
        <f t="shared" si="13"/>
        <v>633.08712574850301</v>
      </c>
      <c r="W14" s="19">
        <f t="shared" si="14"/>
        <v>90.277732383717392</v>
      </c>
      <c r="X14" s="14">
        <f t="shared" si="15"/>
        <v>1.1113288000000001</v>
      </c>
      <c r="Y14" s="14">
        <f t="shared" si="16"/>
        <v>0.58028000000000002</v>
      </c>
      <c r="Z14" s="2">
        <f t="shared" si="17"/>
        <v>1.6916088</v>
      </c>
      <c r="AA14" s="2">
        <f t="shared" si="18"/>
        <v>0.24122210092929289</v>
      </c>
      <c r="AB14" s="2">
        <f t="shared" si="19"/>
        <v>332.73317365269463</v>
      </c>
      <c r="AC14" s="14">
        <f t="shared" si="20"/>
        <v>173.73652694610777</v>
      </c>
      <c r="AD14" s="2">
        <f t="shared" si="21"/>
        <v>506.46970059880243</v>
      </c>
      <c r="AE14" s="19">
        <f t="shared" si="22"/>
        <v>72.22218590697392</v>
      </c>
    </row>
    <row r="15" spans="1:33" x14ac:dyDescent="0.25">
      <c r="A15" s="13" t="s">
        <v>42</v>
      </c>
      <c r="B15" s="8" t="s">
        <v>30</v>
      </c>
      <c r="C15" s="11">
        <v>0.69620000000000004</v>
      </c>
      <c r="D15" s="11">
        <v>0.32840000000000003</v>
      </c>
      <c r="E15" s="11">
        <v>0.38900000000000001</v>
      </c>
      <c r="F15" s="11">
        <v>9.4999999999999998E-3</v>
      </c>
      <c r="G15" s="11">
        <f t="shared" si="0"/>
        <v>0.68670000000000009</v>
      </c>
      <c r="H15" s="11">
        <f t="shared" si="1"/>
        <v>0.31890000000000002</v>
      </c>
      <c r="I15" s="12">
        <f t="shared" si="2"/>
        <v>0.3795</v>
      </c>
      <c r="J15" s="11">
        <f t="shared" si="7"/>
        <v>3.759144</v>
      </c>
      <c r="K15" s="11">
        <f t="shared" si="8"/>
        <v>4.9208999999999996</v>
      </c>
      <c r="L15" s="11">
        <f t="shared" si="9"/>
        <v>8.6800440000000005</v>
      </c>
      <c r="M15" s="12">
        <f t="shared" si="10"/>
        <v>1.3206234339393943</v>
      </c>
      <c r="N15" s="11">
        <v>30</v>
      </c>
      <c r="O15" s="11">
        <v>1.196E-2</v>
      </c>
      <c r="P15" s="11">
        <f t="shared" si="3"/>
        <v>0.12530479999999999</v>
      </c>
      <c r="Q15" s="11">
        <f t="shared" si="4"/>
        <v>0.16402999999999998</v>
      </c>
      <c r="R15" s="11">
        <f t="shared" si="5"/>
        <v>0.2893348</v>
      </c>
      <c r="S15" s="11">
        <f t="shared" si="6"/>
        <v>4.4020781131313143E-2</v>
      </c>
      <c r="T15" s="11">
        <f t="shared" si="11"/>
        <v>314.30969899665553</v>
      </c>
      <c r="U15" s="11">
        <f t="shared" si="12"/>
        <v>411.44648829431435</v>
      </c>
      <c r="V15" s="11">
        <f t="shared" si="13"/>
        <v>725.75618729096993</v>
      </c>
      <c r="W15" s="12">
        <f t="shared" si="14"/>
        <v>110.42001956015002</v>
      </c>
      <c r="X15" s="11">
        <f t="shared" si="15"/>
        <v>3.0073152000000003</v>
      </c>
      <c r="Y15" s="11">
        <f t="shared" si="16"/>
        <v>3.9367199999999998</v>
      </c>
      <c r="Z15" s="8">
        <f t="shared" si="17"/>
        <v>6.9440352000000001</v>
      </c>
      <c r="AA15" s="8">
        <f t="shared" si="18"/>
        <v>1.0564987471515155</v>
      </c>
      <c r="AB15" s="8">
        <f t="shared" si="19"/>
        <v>251.44775919732444</v>
      </c>
      <c r="AC15" s="11">
        <f t="shared" si="20"/>
        <v>329.15719063545146</v>
      </c>
      <c r="AD15" s="8">
        <f t="shared" si="21"/>
        <v>580.6049498327759</v>
      </c>
      <c r="AE15" s="12">
        <f t="shared" si="22"/>
        <v>88.336015648120025</v>
      </c>
    </row>
    <row r="16" spans="1:33" x14ac:dyDescent="0.25">
      <c r="A16" s="1" t="s">
        <v>43</v>
      </c>
      <c r="B16" s="2" t="s">
        <v>30</v>
      </c>
      <c r="C16" s="14">
        <v>0.81599999999999995</v>
      </c>
      <c r="D16" s="14">
        <v>0.35709999999999997</v>
      </c>
      <c r="E16" s="14">
        <v>0.52070000000000005</v>
      </c>
      <c r="F16" s="14">
        <v>4.0000000000000001E-3</v>
      </c>
      <c r="G16" s="14">
        <f t="shared" si="0"/>
        <v>0.81199999999999994</v>
      </c>
      <c r="H16" s="14">
        <f t="shared" si="1"/>
        <v>0.35309999999999997</v>
      </c>
      <c r="I16" s="19">
        <f t="shared" si="2"/>
        <v>0.51670000000000005</v>
      </c>
      <c r="J16" s="14">
        <f t="shared" si="7"/>
        <v>5.3444260000000003</v>
      </c>
      <c r="K16" s="14">
        <f t="shared" si="8"/>
        <v>4.9564799999999991</v>
      </c>
      <c r="L16" s="14">
        <f t="shared" si="9"/>
        <v>10.300906000000001</v>
      </c>
      <c r="M16" s="19">
        <f t="shared" si="10"/>
        <v>1.9236020963636367</v>
      </c>
      <c r="N16" s="14">
        <v>30</v>
      </c>
      <c r="O16" s="14">
        <v>1.1860000000000001E-2</v>
      </c>
      <c r="P16" s="14">
        <f t="shared" si="3"/>
        <v>0.17814753333333336</v>
      </c>
      <c r="Q16" s="14">
        <f t="shared" si="4"/>
        <v>0.16521599999999997</v>
      </c>
      <c r="R16" s="14">
        <f t="shared" si="5"/>
        <v>0.34336353333333336</v>
      </c>
      <c r="S16" s="14">
        <f t="shared" si="6"/>
        <v>6.4120069878787891E-2</v>
      </c>
      <c r="T16" s="14">
        <f t="shared" si="11"/>
        <v>450.62613827993255</v>
      </c>
      <c r="U16" s="14">
        <f t="shared" si="12"/>
        <v>417.91568296795941</v>
      </c>
      <c r="V16" s="14">
        <f t="shared" si="13"/>
        <v>868.54182124789213</v>
      </c>
      <c r="W16" s="19">
        <f t="shared" si="14"/>
        <v>162.19241959221219</v>
      </c>
      <c r="X16" s="14">
        <f t="shared" si="15"/>
        <v>4.2755408000000008</v>
      </c>
      <c r="Y16" s="14">
        <f t="shared" si="16"/>
        <v>3.9651839999999994</v>
      </c>
      <c r="Z16" s="2">
        <f t="shared" si="17"/>
        <v>8.2407248000000006</v>
      </c>
      <c r="AA16" s="2">
        <f t="shared" si="18"/>
        <v>1.5388816770909095</v>
      </c>
      <c r="AB16" s="2">
        <f t="shared" si="19"/>
        <v>360.50091062394608</v>
      </c>
      <c r="AC16" s="14">
        <f t="shared" si="20"/>
        <v>334.33254637436755</v>
      </c>
      <c r="AD16" s="2">
        <f t="shared" si="21"/>
        <v>694.83345699831364</v>
      </c>
      <c r="AE16" s="19">
        <f t="shared" si="22"/>
        <v>129.75393567376977</v>
      </c>
    </row>
    <row r="17" spans="1:31" x14ac:dyDescent="0.25">
      <c r="A17" s="1" t="s">
        <v>44</v>
      </c>
      <c r="B17" s="2" t="s">
        <v>30</v>
      </c>
      <c r="C17" s="14">
        <v>0.58909999999999996</v>
      </c>
      <c r="D17" s="14">
        <v>0.23380000000000001</v>
      </c>
      <c r="E17" s="14">
        <v>0.24690000000000001</v>
      </c>
      <c r="F17" s="14">
        <v>9.3100000000000002E-2</v>
      </c>
      <c r="G17" s="14">
        <f t="shared" si="0"/>
        <v>0.49599999999999994</v>
      </c>
      <c r="H17" s="14">
        <f t="shared" si="1"/>
        <v>0.14069999999999999</v>
      </c>
      <c r="I17" s="19">
        <f t="shared" si="2"/>
        <v>0.15379999999999999</v>
      </c>
      <c r="J17" s="14">
        <f t="shared" si="7"/>
        <v>1.4914970000000001</v>
      </c>
      <c r="K17" s="14">
        <f t="shared" si="8"/>
        <v>2.2406699999999997</v>
      </c>
      <c r="L17" s="14">
        <f t="shared" si="9"/>
        <v>3.7321669999999996</v>
      </c>
      <c r="M17" s="19">
        <f t="shared" si="10"/>
        <v>1.5292106669696968</v>
      </c>
      <c r="N17" s="14">
        <v>30</v>
      </c>
      <c r="O17" s="14">
        <v>1.1860000000000001E-2</v>
      </c>
      <c r="P17" s="14">
        <f t="shared" si="3"/>
        <v>4.971656666666667E-2</v>
      </c>
      <c r="Q17" s="14">
        <f t="shared" si="4"/>
        <v>7.4688999999999992E-2</v>
      </c>
      <c r="R17" s="14">
        <f t="shared" si="5"/>
        <v>0.12440556666666665</v>
      </c>
      <c r="S17" s="14">
        <f t="shared" si="6"/>
        <v>5.0973688898989893E-2</v>
      </c>
      <c r="T17" s="14">
        <f t="shared" si="11"/>
        <v>125.75860033726812</v>
      </c>
      <c r="U17" s="14">
        <f t="shared" si="12"/>
        <v>188.92664418212476</v>
      </c>
      <c r="V17" s="14">
        <f t="shared" si="13"/>
        <v>314.68524451939288</v>
      </c>
      <c r="W17" s="19">
        <f t="shared" si="14"/>
        <v>128.93850480351574</v>
      </c>
      <c r="X17" s="14">
        <f t="shared" si="15"/>
        <v>1.1931976000000002</v>
      </c>
      <c r="Y17" s="14">
        <f t="shared" si="16"/>
        <v>1.7925359999999999</v>
      </c>
      <c r="Z17" s="2">
        <f t="shared" si="17"/>
        <v>2.9857336000000001</v>
      </c>
      <c r="AA17" s="2">
        <f t="shared" si="18"/>
        <v>1.2233685335757576</v>
      </c>
      <c r="AB17" s="2">
        <f t="shared" si="19"/>
        <v>100.60688026981451</v>
      </c>
      <c r="AC17" s="14">
        <f t="shared" si="20"/>
        <v>151.14131534569981</v>
      </c>
      <c r="AD17" s="2">
        <f t="shared" si="21"/>
        <v>251.74819561551431</v>
      </c>
      <c r="AE17" s="19">
        <f t="shared" si="22"/>
        <v>103.15080384281261</v>
      </c>
    </row>
    <row r="18" spans="1:31" x14ac:dyDescent="0.25">
      <c r="A18" s="8" t="s">
        <v>45</v>
      </c>
      <c r="B18" s="8" t="s">
        <v>30</v>
      </c>
      <c r="C18" s="8">
        <v>0.26450000000000001</v>
      </c>
      <c r="D18" s="8">
        <v>8.9499999999999996E-2</v>
      </c>
      <c r="E18" s="8">
        <v>0.13389999999999999</v>
      </c>
      <c r="F18" s="8">
        <v>1.5E-3</v>
      </c>
      <c r="G18" s="8">
        <f t="shared" si="0"/>
        <v>0.26300000000000001</v>
      </c>
      <c r="H18" s="8">
        <f t="shared" si="1"/>
        <v>8.7999999999999995E-2</v>
      </c>
      <c r="I18" s="12">
        <f t="shared" si="2"/>
        <v>0.13239999999999999</v>
      </c>
      <c r="J18" s="8">
        <f t="shared" si="7"/>
        <v>1.3763799999999999</v>
      </c>
      <c r="K18" s="8">
        <f t="shared" si="8"/>
        <v>1.2167599999999998</v>
      </c>
      <c r="L18" s="8">
        <f t="shared" si="9"/>
        <v>2.59314</v>
      </c>
      <c r="M18" s="12">
        <f t="shared" si="10"/>
        <v>0.79316188484848493</v>
      </c>
      <c r="N18" s="8">
        <v>30</v>
      </c>
      <c r="O18" s="8">
        <v>1.163E-2</v>
      </c>
      <c r="P18" s="8">
        <f t="shared" si="3"/>
        <v>4.5879333333333334E-2</v>
      </c>
      <c r="Q18" s="8">
        <f t="shared" si="4"/>
        <v>4.055866666666666E-2</v>
      </c>
      <c r="R18" s="8">
        <f t="shared" si="5"/>
        <v>8.6438000000000001E-2</v>
      </c>
      <c r="S18" s="8">
        <f t="shared" si="6"/>
        <v>2.6438729494949499E-2</v>
      </c>
      <c r="T18" s="8">
        <f t="shared" si="11"/>
        <v>118.34737747205502</v>
      </c>
      <c r="U18" s="8">
        <f t="shared" si="12"/>
        <v>104.62252794496989</v>
      </c>
      <c r="V18" s="8">
        <f t="shared" si="13"/>
        <v>222.96990541702493</v>
      </c>
      <c r="W18" s="12">
        <f t="shared" si="14"/>
        <v>68.199646160660777</v>
      </c>
      <c r="X18" s="11">
        <f t="shared" si="15"/>
        <v>1.1011040000000001</v>
      </c>
      <c r="Y18" s="11">
        <f t="shared" si="16"/>
        <v>0.97340799999999994</v>
      </c>
      <c r="Z18" s="8">
        <f t="shared" si="17"/>
        <v>2.0745119999999999</v>
      </c>
      <c r="AA18" s="8">
        <f t="shared" si="18"/>
        <v>0.63452950787878803</v>
      </c>
      <c r="AB18" s="8">
        <f t="shared" si="19"/>
        <v>94.677901977644026</v>
      </c>
      <c r="AC18" s="11">
        <f t="shared" si="20"/>
        <v>83.698022355975922</v>
      </c>
      <c r="AD18" s="8">
        <f t="shared" si="21"/>
        <v>178.37592433361993</v>
      </c>
      <c r="AE18" s="12">
        <f t="shared" si="22"/>
        <v>54.559716928528637</v>
      </c>
    </row>
    <row r="19" spans="1:31" x14ac:dyDescent="0.25">
      <c r="A19" s="2" t="s">
        <v>46</v>
      </c>
      <c r="B19" s="2" t="s">
        <v>30</v>
      </c>
      <c r="C19" s="2">
        <v>0.43997999999999998</v>
      </c>
      <c r="D19" s="2">
        <v>0.12520000000000001</v>
      </c>
      <c r="E19" s="2">
        <v>0.25009999999999999</v>
      </c>
      <c r="F19" s="2">
        <v>8.0000000000000004E-4</v>
      </c>
      <c r="G19" s="2">
        <f t="shared" si="0"/>
        <v>0.43917999999999996</v>
      </c>
      <c r="H19" s="2">
        <f t="shared" si="1"/>
        <v>0.12440000000000001</v>
      </c>
      <c r="I19" s="19">
        <f t="shared" si="2"/>
        <v>0.24929999999999999</v>
      </c>
      <c r="J19" s="2">
        <f t="shared" si="7"/>
        <v>2.7068490000000001</v>
      </c>
      <c r="K19" s="2">
        <f t="shared" si="8"/>
        <v>1.4031700000000005</v>
      </c>
      <c r="L19" s="2">
        <f t="shared" si="9"/>
        <v>4.1100190000000003</v>
      </c>
      <c r="M19" s="19">
        <f t="shared" si="10"/>
        <v>1.5906869768686867</v>
      </c>
      <c r="N19" s="2">
        <v>30</v>
      </c>
      <c r="O19" s="2">
        <v>1.384E-2</v>
      </c>
      <c r="P19" s="2">
        <f t="shared" si="3"/>
        <v>9.0228299999999997E-2</v>
      </c>
      <c r="Q19" s="2">
        <f t="shared" si="4"/>
        <v>4.6772333333333346E-2</v>
      </c>
      <c r="R19" s="2">
        <f t="shared" si="5"/>
        <v>0.13700063333333334</v>
      </c>
      <c r="S19" s="2">
        <f t="shared" si="6"/>
        <v>5.302289922895622E-2</v>
      </c>
      <c r="T19" s="2">
        <f t="shared" si="11"/>
        <v>195.58157514450869</v>
      </c>
      <c r="U19" s="2">
        <f t="shared" si="12"/>
        <v>101.38511560693645</v>
      </c>
      <c r="V19" s="2">
        <f t="shared" si="13"/>
        <v>296.96669075144513</v>
      </c>
      <c r="W19" s="19">
        <f t="shared" si="14"/>
        <v>114.93403012056984</v>
      </c>
      <c r="X19" s="14">
        <f t="shared" si="15"/>
        <v>2.1654792</v>
      </c>
      <c r="Y19" s="14">
        <f t="shared" si="16"/>
        <v>1.1225360000000004</v>
      </c>
      <c r="Z19" s="2">
        <f t="shared" si="17"/>
        <v>3.2880152000000002</v>
      </c>
      <c r="AA19" s="2">
        <f t="shared" si="18"/>
        <v>1.2725495814949495</v>
      </c>
      <c r="AB19" s="2">
        <f t="shared" si="19"/>
        <v>156.46526011560695</v>
      </c>
      <c r="AC19" s="14">
        <f t="shared" si="20"/>
        <v>81.108092485549165</v>
      </c>
      <c r="AD19" s="2">
        <f t="shared" si="21"/>
        <v>237.5733526011561</v>
      </c>
      <c r="AE19" s="19">
        <f t="shared" si="22"/>
        <v>91.947224096455884</v>
      </c>
    </row>
    <row r="20" spans="1:31" x14ac:dyDescent="0.25">
      <c r="A20" s="2" t="s">
        <v>47</v>
      </c>
      <c r="B20" s="2" t="s">
        <v>30</v>
      </c>
      <c r="C20" s="2">
        <v>0.44950000000000001</v>
      </c>
      <c r="D20" s="2">
        <v>0.18629999999999999</v>
      </c>
      <c r="E20" s="2">
        <v>0.31900000000000001</v>
      </c>
      <c r="F20" s="2">
        <v>0.14030000000000001</v>
      </c>
      <c r="G20" s="2">
        <f t="shared" si="0"/>
        <v>0.30920000000000003</v>
      </c>
      <c r="H20" s="2">
        <f t="shared" si="1"/>
        <v>4.5999999999999985E-2</v>
      </c>
      <c r="I20" s="19">
        <f t="shared" si="2"/>
        <v>0.1787</v>
      </c>
      <c r="J20" s="2">
        <f t="shared" si="7"/>
        <v>2.0607349999999998</v>
      </c>
      <c r="K20" s="2">
        <f t="shared" si="8"/>
        <v>7.7629999999999755E-2</v>
      </c>
      <c r="L20" s="2">
        <f t="shared" si="9"/>
        <v>2.1383649999999998</v>
      </c>
      <c r="M20" s="19">
        <f t="shared" si="10"/>
        <v>1.5093402005050509</v>
      </c>
      <c r="N20" s="2">
        <v>30</v>
      </c>
      <c r="O20" s="2">
        <v>1.2999999999999999E-2</v>
      </c>
      <c r="P20" s="2">
        <f t="shared" si="3"/>
        <v>6.8691166666666664E-2</v>
      </c>
      <c r="Q20" s="2">
        <f t="shared" si="4"/>
        <v>2.5876666666666587E-3</v>
      </c>
      <c r="R20" s="2">
        <f t="shared" si="5"/>
        <v>7.1278833333333333E-2</v>
      </c>
      <c r="S20" s="2">
        <f t="shared" si="6"/>
        <v>5.0311340016835029E-2</v>
      </c>
      <c r="T20" s="2">
        <f t="shared" si="11"/>
        <v>158.5180769230769</v>
      </c>
      <c r="U20" s="2">
        <f t="shared" si="12"/>
        <v>5.9715384615384428</v>
      </c>
      <c r="V20" s="2">
        <f t="shared" si="13"/>
        <v>164.48961538461538</v>
      </c>
      <c r="W20" s="19">
        <f t="shared" si="14"/>
        <v>116.10309234654237</v>
      </c>
      <c r="X20" s="14">
        <f t="shared" si="15"/>
        <v>1.6485879999999999</v>
      </c>
      <c r="Y20" s="14">
        <f t="shared" si="16"/>
        <v>6.2103999999999805E-2</v>
      </c>
      <c r="Z20" s="2">
        <f t="shared" si="17"/>
        <v>1.7106919999999997</v>
      </c>
      <c r="AA20" s="2">
        <f t="shared" si="18"/>
        <v>1.2074721604040408</v>
      </c>
      <c r="AB20" s="2">
        <f t="shared" si="19"/>
        <v>126.81446153846154</v>
      </c>
      <c r="AC20" s="14">
        <f t="shared" si="20"/>
        <v>4.7772307692307541</v>
      </c>
      <c r="AD20" s="2">
        <f t="shared" si="21"/>
        <v>131.59169230769228</v>
      </c>
      <c r="AE20" s="19">
        <f t="shared" si="22"/>
        <v>92.88247387723392</v>
      </c>
    </row>
    <row r="21" spans="1:31" x14ac:dyDescent="0.25">
      <c r="A21" s="13" t="s">
        <v>48</v>
      </c>
      <c r="B21" s="8" t="s">
        <v>30</v>
      </c>
      <c r="C21" s="8">
        <v>0.66049999999999998</v>
      </c>
      <c r="D21" s="8">
        <v>0.31609999999999999</v>
      </c>
      <c r="E21" s="8">
        <v>0.41099999999999998</v>
      </c>
      <c r="F21" s="8">
        <v>1.1999999999999999E-3</v>
      </c>
      <c r="G21" s="8">
        <f t="shared" si="0"/>
        <v>0.6593</v>
      </c>
      <c r="H21" s="8">
        <f t="shared" si="1"/>
        <v>0.31490000000000001</v>
      </c>
      <c r="I21" s="12">
        <f t="shared" si="2"/>
        <v>0.4098</v>
      </c>
      <c r="J21" s="8">
        <f t="shared" si="7"/>
        <v>4.1414790000000004</v>
      </c>
      <c r="K21" s="8">
        <f t="shared" si="8"/>
        <v>4.6803700000000008</v>
      </c>
      <c r="L21" s="8">
        <f t="shared" si="9"/>
        <v>8.8218490000000003</v>
      </c>
      <c r="M21" s="12">
        <f t="shared" si="10"/>
        <v>1.2820073273737369</v>
      </c>
      <c r="N21" s="8">
        <v>30</v>
      </c>
      <c r="O21" s="8">
        <v>1.4319999999999999E-2</v>
      </c>
      <c r="P21" s="8">
        <f t="shared" si="3"/>
        <v>0.13804930000000001</v>
      </c>
      <c r="Q21" s="8">
        <f t="shared" si="4"/>
        <v>0.15601233333333336</v>
      </c>
      <c r="R21" s="8">
        <f t="shared" si="5"/>
        <v>0.29406163333333335</v>
      </c>
      <c r="S21" s="8">
        <f t="shared" si="6"/>
        <v>4.2733577579124563E-2</v>
      </c>
      <c r="T21" s="8">
        <f t="shared" si="11"/>
        <v>289.2094273743017</v>
      </c>
      <c r="U21" s="8">
        <f t="shared" si="12"/>
        <v>326.84148044692745</v>
      </c>
      <c r="V21" s="8">
        <f t="shared" si="13"/>
        <v>616.05090782122909</v>
      </c>
      <c r="W21" s="12">
        <f t="shared" si="14"/>
        <v>89.525651352914593</v>
      </c>
      <c r="X21" s="11">
        <f t="shared" si="15"/>
        <v>3.3131832000000006</v>
      </c>
      <c r="Y21" s="11">
        <f t="shared" si="16"/>
        <v>3.7442960000000007</v>
      </c>
      <c r="Z21" s="8">
        <f t="shared" si="17"/>
        <v>7.0574792000000013</v>
      </c>
      <c r="AA21" s="8">
        <f t="shared" si="18"/>
        <v>1.0256058618989896</v>
      </c>
      <c r="AB21" s="8">
        <f t="shared" si="19"/>
        <v>231.36754189944139</v>
      </c>
      <c r="AC21" s="11">
        <f t="shared" si="20"/>
        <v>261.47318435754198</v>
      </c>
      <c r="AD21" s="8">
        <f t="shared" si="21"/>
        <v>492.84072625698337</v>
      </c>
      <c r="AE21" s="12">
        <f t="shared" si="22"/>
        <v>71.620521082331678</v>
      </c>
    </row>
    <row r="22" spans="1:31" x14ac:dyDescent="0.25">
      <c r="A22" s="1" t="s">
        <v>49</v>
      </c>
      <c r="B22" s="2" t="s">
        <v>30</v>
      </c>
      <c r="C22" s="2">
        <v>0.70169999999999999</v>
      </c>
      <c r="D22" s="2">
        <v>0.32469999999999999</v>
      </c>
      <c r="E22" s="2">
        <v>0.35249999999999998</v>
      </c>
      <c r="F22" s="2">
        <v>1.1000000000000001E-3</v>
      </c>
      <c r="G22" s="2">
        <f t="shared" si="0"/>
        <v>0.7006</v>
      </c>
      <c r="H22" s="2">
        <f t="shared" si="1"/>
        <v>0.3236</v>
      </c>
      <c r="I22" s="19">
        <f t="shared" si="2"/>
        <v>0.35139999999999999</v>
      </c>
      <c r="J22" s="2">
        <f t="shared" si="7"/>
        <v>3.4018059999999997</v>
      </c>
      <c r="K22" s="2">
        <f t="shared" si="8"/>
        <v>5.16526</v>
      </c>
      <c r="L22" s="2">
        <f t="shared" si="9"/>
        <v>8.5670660000000005</v>
      </c>
      <c r="M22" s="19">
        <f t="shared" si="10"/>
        <v>1.2891833731313131</v>
      </c>
      <c r="N22" s="2">
        <v>30</v>
      </c>
      <c r="O22" s="2">
        <v>1.61E-2</v>
      </c>
      <c r="P22" s="2">
        <f t="shared" si="3"/>
        <v>0.11339353333333332</v>
      </c>
      <c r="Q22" s="2">
        <f t="shared" si="4"/>
        <v>0.17217533333333332</v>
      </c>
      <c r="R22" s="2">
        <f t="shared" si="5"/>
        <v>0.2855688666666667</v>
      </c>
      <c r="S22" s="2">
        <f t="shared" si="6"/>
        <v>4.2972779104377107E-2</v>
      </c>
      <c r="T22" s="2">
        <f t="shared" si="11"/>
        <v>211.29229813664594</v>
      </c>
      <c r="U22" s="2">
        <f t="shared" si="12"/>
        <v>320.82360248447208</v>
      </c>
      <c r="V22" s="2">
        <f t="shared" si="13"/>
        <v>532.11590062111804</v>
      </c>
      <c r="W22" s="19">
        <f t="shared" si="14"/>
        <v>80.073501436727526</v>
      </c>
      <c r="X22" s="14">
        <f t="shared" si="15"/>
        <v>2.7214448</v>
      </c>
      <c r="Y22" s="14">
        <f t="shared" si="16"/>
        <v>4.1322080000000003</v>
      </c>
      <c r="Z22" s="2">
        <f t="shared" si="17"/>
        <v>6.8536528000000008</v>
      </c>
      <c r="AA22" s="2">
        <f t="shared" si="18"/>
        <v>1.0313466985050506</v>
      </c>
      <c r="AB22" s="2">
        <f t="shared" si="19"/>
        <v>169.03383850931678</v>
      </c>
      <c r="AC22" s="14">
        <f t="shared" si="20"/>
        <v>256.65888198757767</v>
      </c>
      <c r="AD22" s="2">
        <f t="shared" si="21"/>
        <v>425.69272049689448</v>
      </c>
      <c r="AE22" s="19">
        <f t="shared" si="22"/>
        <v>64.05880114938202</v>
      </c>
    </row>
    <row r="23" spans="1:31" ht="15.75" thickBot="1" x14ac:dyDescent="0.3">
      <c r="A23" s="4" t="s">
        <v>50</v>
      </c>
      <c r="B23" s="3" t="s">
        <v>30</v>
      </c>
      <c r="C23" s="3">
        <v>0.87350000000000005</v>
      </c>
      <c r="D23" s="3">
        <v>0.44800000000000001</v>
      </c>
      <c r="E23" s="3">
        <v>0.58620000000000005</v>
      </c>
      <c r="F23" s="3">
        <v>9.4E-2</v>
      </c>
      <c r="G23" s="3">
        <f t="shared" si="0"/>
        <v>0.77950000000000008</v>
      </c>
      <c r="H23" s="3">
        <f t="shared" si="1"/>
        <v>0.35399999999999998</v>
      </c>
      <c r="I23" s="15">
        <f t="shared" si="2"/>
        <v>0.49220000000000008</v>
      </c>
      <c r="J23" s="3">
        <f t="shared" si="7"/>
        <v>5.0417900000000007</v>
      </c>
      <c r="K23" s="3">
        <f t="shared" si="8"/>
        <v>5.1007799999999994</v>
      </c>
      <c r="L23" s="3">
        <f t="shared" si="9"/>
        <v>10.142570000000001</v>
      </c>
      <c r="M23" s="15">
        <f t="shared" si="10"/>
        <v>1.7002809424242435</v>
      </c>
      <c r="N23" s="3">
        <v>30</v>
      </c>
      <c r="O23" s="3">
        <v>1.5900000000000001E-2</v>
      </c>
      <c r="P23" s="3">
        <f t="shared" si="3"/>
        <v>0.16805966666666669</v>
      </c>
      <c r="Q23" s="3">
        <f t="shared" si="4"/>
        <v>0.17002599999999998</v>
      </c>
      <c r="R23" s="3">
        <f t="shared" si="5"/>
        <v>0.33808566666666667</v>
      </c>
      <c r="S23" s="3">
        <f t="shared" si="6"/>
        <v>5.6676031414141452E-2</v>
      </c>
      <c r="T23" s="3">
        <f t="shared" si="11"/>
        <v>317.0937106918239</v>
      </c>
      <c r="U23" s="3">
        <f t="shared" si="12"/>
        <v>320.80377358490563</v>
      </c>
      <c r="V23" s="3">
        <f t="shared" si="13"/>
        <v>637.89748427672964</v>
      </c>
      <c r="W23" s="15">
        <f t="shared" si="14"/>
        <v>106.93590832856877</v>
      </c>
      <c r="X23" s="4">
        <f t="shared" si="15"/>
        <v>4.0334320000000004</v>
      </c>
      <c r="Y23" s="3">
        <f t="shared" si="16"/>
        <v>4.0806239999999994</v>
      </c>
      <c r="Z23" s="3">
        <f t="shared" si="17"/>
        <v>8.1140559999999997</v>
      </c>
      <c r="AA23" s="3">
        <f t="shared" si="18"/>
        <v>1.360224753939395</v>
      </c>
      <c r="AB23" s="3">
        <f t="shared" si="19"/>
        <v>253.67496855345914</v>
      </c>
      <c r="AC23" s="3">
        <f t="shared" si="20"/>
        <v>256.64301886792447</v>
      </c>
      <c r="AD23" s="3">
        <f t="shared" si="21"/>
        <v>510.31798742138358</v>
      </c>
      <c r="AE23" s="15">
        <f t="shared" si="22"/>
        <v>85.548726662855032</v>
      </c>
    </row>
    <row r="28" spans="1:31" x14ac:dyDescent="0.25">
      <c r="G28" s="2"/>
      <c r="H28" s="2"/>
      <c r="I28" s="2"/>
      <c r="AC28" s="2"/>
    </row>
    <row r="29" spans="1:31" x14ac:dyDescent="0.25">
      <c r="G29" s="2"/>
      <c r="H29" s="2"/>
      <c r="I29" s="2"/>
    </row>
    <row r="30" spans="1:31" x14ac:dyDescent="0.25">
      <c r="G30" s="2"/>
      <c r="H30" s="2"/>
      <c r="I30" s="2"/>
    </row>
    <row r="31" spans="1:31" x14ac:dyDescent="0.25">
      <c r="K31" s="2"/>
      <c r="L31" s="2"/>
      <c r="M31" s="2"/>
    </row>
    <row r="32" spans="1:31" x14ac:dyDescent="0.25">
      <c r="K32" s="2"/>
      <c r="L32" s="2"/>
      <c r="M32" s="2"/>
    </row>
    <row r="33" spans="11:13" x14ac:dyDescent="0.25">
      <c r="K33" s="2"/>
      <c r="L33" s="2"/>
      <c r="M33" s="2"/>
    </row>
  </sheetData>
  <mergeCells count="3">
    <mergeCell ref="J1:M1"/>
    <mergeCell ref="X1:AA1"/>
    <mergeCell ref="AB1:AE1"/>
  </mergeCells>
  <pageMargins left="0.7" right="0.7" top="0.75" bottom="0.75" header="0.3" footer="0.3"/>
  <pageSetup paperSize="9" orientation="portrait" horizontalDpi="1200" verticalDpi="1200" r:id="rId1"/>
  <ignoredErrors>
    <ignoredError sqref="Z3 Z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63427-F4E5-4215-8E3E-1BB275786317}">
  <dimension ref="A72:S99"/>
  <sheetViews>
    <sheetView tabSelected="1" topLeftCell="A64" workbookViewId="0">
      <selection activeCell="L80" sqref="L80"/>
    </sheetView>
  </sheetViews>
  <sheetFormatPr defaultRowHeight="15" x14ac:dyDescent="0.25"/>
  <sheetData>
    <row r="72" spans="1:19" x14ac:dyDescent="0.25">
      <c r="M72" t="s">
        <v>51</v>
      </c>
      <c r="N72" s="21" t="s">
        <v>52</v>
      </c>
      <c r="O72" s="21" t="s">
        <v>53</v>
      </c>
      <c r="P72" t="s">
        <v>54</v>
      </c>
      <c r="Q72" t="s">
        <v>55</v>
      </c>
      <c r="R72" t="s">
        <v>56</v>
      </c>
      <c r="S72" t="s">
        <v>57</v>
      </c>
    </row>
    <row r="73" spans="1:19" x14ac:dyDescent="0.25">
      <c r="M73">
        <v>0.35301850000000001</v>
      </c>
      <c r="N73">
        <v>0.12081163333333335</v>
      </c>
      <c r="O73">
        <v>0.30104016666666666</v>
      </c>
      <c r="P73">
        <v>7.286368750000001E-2</v>
      </c>
      <c r="Q73">
        <v>0.2893348</v>
      </c>
      <c r="R73">
        <v>8.6438000000000001E-2</v>
      </c>
      <c r="S73">
        <v>0.29406163333333335</v>
      </c>
    </row>
    <row r="74" spans="1:19" x14ac:dyDescent="0.25">
      <c r="A74" s="5" t="s">
        <v>58</v>
      </c>
      <c r="B74" s="5" t="s">
        <v>59</v>
      </c>
      <c r="C74" s="5" t="s">
        <v>60</v>
      </c>
      <c r="D74" s="5" t="s">
        <v>61</v>
      </c>
      <c r="E74" s="5" t="s">
        <v>62</v>
      </c>
      <c r="F74" s="5"/>
      <c r="G74" s="5" t="s">
        <v>63</v>
      </c>
      <c r="H74" s="5" t="s">
        <v>64</v>
      </c>
      <c r="I74" s="5"/>
      <c r="J74" s="5"/>
      <c r="M74">
        <v>0.3989055333333334</v>
      </c>
      <c r="N74">
        <v>0.21750520000000004</v>
      </c>
      <c r="O74">
        <v>0.34871433333333335</v>
      </c>
      <c r="P74">
        <v>0.17165179999999999</v>
      </c>
      <c r="Q74">
        <v>0.34336353333333336</v>
      </c>
      <c r="R74">
        <v>0.13700063333333334</v>
      </c>
      <c r="S74">
        <v>0.2855688666666667</v>
      </c>
    </row>
    <row r="75" spans="1:19" x14ac:dyDescent="0.25">
      <c r="B75" t="s">
        <v>51</v>
      </c>
      <c r="C75">
        <v>0.35301850000000001</v>
      </c>
      <c r="D75">
        <v>0.3989055333333334</v>
      </c>
      <c r="E75">
        <v>0.3772741</v>
      </c>
      <c r="G75">
        <f t="shared" ref="G75:G81" si="0">AVERAGE(C75:E75)</f>
        <v>0.37639937777777782</v>
      </c>
      <c r="H75">
        <f t="shared" ref="H75:H81" si="1">STDEV(C75:E75)/SQRT(3)</f>
        <v>1.325366378601466E-2</v>
      </c>
      <c r="M75">
        <v>0.3772741</v>
      </c>
      <c r="N75">
        <v>0.22835</v>
      </c>
      <c r="O75">
        <v>0.40656323333333338</v>
      </c>
      <c r="P75">
        <v>0.19222827272727275</v>
      </c>
      <c r="Q75">
        <v>0.12440556666666665</v>
      </c>
      <c r="R75">
        <v>7.1278833333333333E-2</v>
      </c>
      <c r="S75">
        <v>0.33808566666666667</v>
      </c>
    </row>
    <row r="76" spans="1:19" x14ac:dyDescent="0.25">
      <c r="B76" t="s">
        <v>66</v>
      </c>
      <c r="C76">
        <v>0.12081163333333335</v>
      </c>
      <c r="D76">
        <v>0.21750520000000004</v>
      </c>
      <c r="E76">
        <v>0.22835</v>
      </c>
      <c r="G76">
        <f t="shared" si="0"/>
        <v>0.18888894444444446</v>
      </c>
      <c r="H76">
        <f t="shared" si="1"/>
        <v>3.4182318225700975E-2</v>
      </c>
      <c r="J76" s="20">
        <f>TTEST($C$75:$E$75,C76:E76,2,2)</f>
        <v>6.9120461447669274E-3</v>
      </c>
      <c r="L76" t="s">
        <v>65</v>
      </c>
      <c r="M76" s="5">
        <f>AVERAGE(M73:M75)</f>
        <v>0.37639937777777782</v>
      </c>
      <c r="N76" s="5">
        <f t="shared" ref="N76:S76" si="2">AVERAGE(N73:N75)</f>
        <v>0.18888894444444446</v>
      </c>
      <c r="O76" s="5">
        <f t="shared" si="2"/>
        <v>0.35210591111111111</v>
      </c>
      <c r="P76" s="5">
        <f t="shared" si="2"/>
        <v>0.14558125340909092</v>
      </c>
      <c r="Q76" s="5">
        <f t="shared" si="2"/>
        <v>0.25236796666666667</v>
      </c>
      <c r="R76" s="5">
        <f t="shared" si="2"/>
        <v>9.8239155555555568E-2</v>
      </c>
      <c r="S76" s="5">
        <f t="shared" si="2"/>
        <v>0.30590538888888891</v>
      </c>
    </row>
    <row r="77" spans="1:19" x14ac:dyDescent="0.25">
      <c r="B77" t="s">
        <v>53</v>
      </c>
      <c r="C77">
        <v>0.30104016666666666</v>
      </c>
      <c r="D77">
        <v>0.34871433333333335</v>
      </c>
      <c r="E77">
        <v>0.40656323333333338</v>
      </c>
      <c r="G77">
        <f t="shared" si="0"/>
        <v>0.35210591111111111</v>
      </c>
      <c r="H77">
        <f t="shared" si="1"/>
        <v>3.050905056728527E-2</v>
      </c>
      <c r="J77">
        <f t="shared" ref="J77:J81" si="3">TTEST($C$75:$E$75,C77:E77,2,2)</f>
        <v>0.50566032904980907</v>
      </c>
      <c r="L77" t="s">
        <v>64</v>
      </c>
      <c r="M77">
        <v>1.325366378601466E-2</v>
      </c>
      <c r="N77">
        <v>3.4182318225700975E-2</v>
      </c>
      <c r="O77">
        <v>3.050905056728527E-2</v>
      </c>
      <c r="P77">
        <v>3.6840788542417117E-2</v>
      </c>
      <c r="Q77">
        <v>6.585478435345736E-2</v>
      </c>
      <c r="R77">
        <v>1.9868645341717128E-2</v>
      </c>
      <c r="S77">
        <v>1.6275845905357366E-2</v>
      </c>
    </row>
    <row r="78" spans="1:19" x14ac:dyDescent="0.25">
      <c r="B78" t="s">
        <v>54</v>
      </c>
      <c r="C78">
        <v>7.286368750000001E-2</v>
      </c>
      <c r="D78">
        <v>0.17165179999999999</v>
      </c>
      <c r="E78">
        <v>0.19222827272727275</v>
      </c>
      <c r="G78">
        <f t="shared" si="0"/>
        <v>0.14558125340909092</v>
      </c>
      <c r="H78">
        <f t="shared" si="1"/>
        <v>3.6840788542417117E-2</v>
      </c>
      <c r="J78" s="5">
        <f>TTEST($C$75:$D$75,C78:D78,2,2)</f>
        <v>4.3124054347110564E-2</v>
      </c>
    </row>
    <row r="79" spans="1:19" x14ac:dyDescent="0.25">
      <c r="B79" t="s">
        <v>55</v>
      </c>
      <c r="C79">
        <v>0.2893348</v>
      </c>
      <c r="D79">
        <v>0.34336353333333336</v>
      </c>
      <c r="E79">
        <v>0.12440556666666665</v>
      </c>
      <c r="G79">
        <f t="shared" si="0"/>
        <v>0.25236796666666667</v>
      </c>
      <c r="H79">
        <f t="shared" si="1"/>
        <v>6.585478435345736E-2</v>
      </c>
      <c r="J79">
        <f t="shared" si="3"/>
        <v>0.13856865310482161</v>
      </c>
    </row>
    <row r="80" spans="1:19" x14ac:dyDescent="0.25">
      <c r="B80" t="s">
        <v>56</v>
      </c>
      <c r="C80">
        <v>8.6438000000000001E-2</v>
      </c>
      <c r="D80">
        <v>0.13700063333333334</v>
      </c>
      <c r="E80">
        <v>7.1278833333333333E-2</v>
      </c>
      <c r="G80">
        <f t="shared" si="0"/>
        <v>9.8239155555555568E-2</v>
      </c>
      <c r="H80">
        <f t="shared" si="1"/>
        <v>1.9868645341717128E-2</v>
      </c>
      <c r="J80" s="5">
        <f>TTEST($C$75:$D$75,C80:D80,2,2)</f>
        <v>1.6285966965858416E-2</v>
      </c>
    </row>
    <row r="81" spans="2:10" x14ac:dyDescent="0.25">
      <c r="B81" t="s">
        <v>57</v>
      </c>
      <c r="C81">
        <v>0.29406163333333335</v>
      </c>
      <c r="D81">
        <v>0.2855688666666667</v>
      </c>
      <c r="E81">
        <v>0.33808566666666667</v>
      </c>
      <c r="G81">
        <f t="shared" si="0"/>
        <v>0.30590538888888891</v>
      </c>
      <c r="H81">
        <f t="shared" si="1"/>
        <v>1.6275845905357366E-2</v>
      </c>
      <c r="J81">
        <f t="shared" si="3"/>
        <v>2.8343682559877594E-2</v>
      </c>
    </row>
    <row r="84" spans="2:10" x14ac:dyDescent="0.25">
      <c r="J84" s="5"/>
    </row>
    <row r="93" spans="2:10" x14ac:dyDescent="0.25">
      <c r="B93" s="5"/>
      <c r="C93" s="5"/>
      <c r="D93" s="5"/>
      <c r="E93" s="5"/>
      <c r="F93" s="5"/>
      <c r="G93" s="5"/>
      <c r="H93" s="5"/>
      <c r="I93" s="5"/>
      <c r="J93" s="5"/>
    </row>
    <row r="95" spans="2:10" x14ac:dyDescent="0.25">
      <c r="J95" s="20"/>
    </row>
    <row r="97" spans="10:16" x14ac:dyDescent="0.25">
      <c r="J97" s="5"/>
    </row>
    <row r="99" spans="10:16" x14ac:dyDescent="0.25">
      <c r="J99" s="5"/>
      <c r="P99" t="s">
        <v>67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0FD0371181C498698032AE8A3E6EA" ma:contentTypeVersion="13" ma:contentTypeDescription="Create a new document." ma:contentTypeScope="" ma:versionID="85e894eb783a491fad2f43c65438f60c">
  <xsd:schema xmlns:xsd="http://www.w3.org/2001/XMLSchema" xmlns:xs="http://www.w3.org/2001/XMLSchema" xmlns:p="http://schemas.microsoft.com/office/2006/metadata/properties" xmlns:ns3="d519a8c0-570a-47b0-b56b-b96edf20cacc" xmlns:ns4="aedf63b6-fca8-412f-982e-8c227af61156" targetNamespace="http://schemas.microsoft.com/office/2006/metadata/properties" ma:root="true" ma:fieldsID="65f5d13b5ecbac938c3afdb0f21a0046" ns3:_="" ns4:_="">
    <xsd:import namespace="d519a8c0-570a-47b0-b56b-b96edf20cacc"/>
    <xsd:import namespace="aedf63b6-fca8-412f-982e-8c227af611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a8c0-570a-47b0-b56b-b96edf20c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f63b6-fca8-412f-982e-8c227af6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013E67-26E3-4F4D-8533-B8972F6A004A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edf63b6-fca8-412f-982e-8c227af61156"/>
    <ds:schemaRef ds:uri="http://purl.org/dc/terms/"/>
    <ds:schemaRef ds:uri="http://schemas.openxmlformats.org/package/2006/metadata/core-properties"/>
    <ds:schemaRef ds:uri="d519a8c0-570a-47b0-b56b-b96edf20cac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2F25B10-100D-42A4-8DF7-60BC73DC96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a8c0-570a-47b0-b56b-b96edf20cacc"/>
    <ds:schemaRef ds:uri="aedf63b6-fca8-412f-982e-8c227af6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3CF9C1-CA3E-4955-AA2B-902FE080F9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Woodard M.A.</dc:creator>
  <cp:keywords/>
  <dc:description/>
  <cp:lastModifiedBy>Marker</cp:lastModifiedBy>
  <cp:revision/>
  <dcterms:created xsi:type="dcterms:W3CDTF">2021-02-04T14:26:08Z</dcterms:created>
  <dcterms:modified xsi:type="dcterms:W3CDTF">2021-09-10T10:43:04Z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0x010100EFA0FD0371181C498698032AE8A3E6EA</vt:lpwstr>
  </property>
</Properties>
</file>